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dfs\SWPP-Shared\3600-Cleaning\04.0 Regulatory Agencies\MSCP Annual Reports\2016 Report\2nd submission to Holly\"/>
    </mc:Choice>
  </mc:AlternateContent>
  <bookViews>
    <workbookView xWindow="0" yWindow="0" windowWidth="23040" windowHeight="10845" activeTab="1"/>
  </bookViews>
  <sheets>
    <sheet name="Impact Totals By Project And Ha" sheetId="1" r:id="rId1"/>
    <sheet name="Impact Totals By Year And Habit" sheetId="2" r:id="rId2"/>
  </sheets>
  <calcPr calcId="152511"/>
</workbook>
</file>

<file path=xl/calcChain.xml><?xml version="1.0" encoding="utf-8"?>
<calcChain xmlns="http://schemas.openxmlformats.org/spreadsheetml/2006/main">
  <c r="K14" i="2" l="1"/>
  <c r="H69" i="1"/>
  <c r="G69" i="1"/>
  <c r="H21" i="2"/>
  <c r="H12" i="2"/>
  <c r="G58" i="1"/>
  <c r="G14" i="2" l="1"/>
  <c r="G13" i="2"/>
  <c r="H26" i="2"/>
  <c r="H23" i="2" l="1"/>
  <c r="G26" i="2" l="1"/>
  <c r="H27" i="2"/>
  <c r="G29" i="1"/>
  <c r="H28" i="1"/>
  <c r="H17" i="1"/>
  <c r="H18" i="2" l="1"/>
  <c r="K18" i="2" s="1"/>
  <c r="K27" i="2" l="1"/>
  <c r="H50" i="1"/>
  <c r="H51" i="1"/>
  <c r="H25" i="1"/>
  <c r="H29" i="1" s="1"/>
  <c r="G28" i="2" l="1"/>
  <c r="K28" i="2" s="1"/>
  <c r="K26" i="2"/>
  <c r="H25" i="2"/>
  <c r="K25" i="2" s="1"/>
  <c r="G24" i="2"/>
  <c r="K24" i="2" s="1"/>
  <c r="K23" i="2"/>
  <c r="H22" i="2"/>
  <c r="K22" i="2" s="1"/>
  <c r="K21" i="2"/>
  <c r="H19" i="2"/>
  <c r="K19" i="2" s="1"/>
  <c r="H17" i="2"/>
  <c r="K17" i="2" s="1"/>
  <c r="H20" i="2"/>
  <c r="K20" i="2" s="1"/>
  <c r="H16" i="2"/>
  <c r="K16" i="2" s="1"/>
  <c r="G15" i="2"/>
  <c r="K15" i="2" s="1"/>
  <c r="H14" i="2"/>
  <c r="H13" i="2"/>
  <c r="K12" i="2"/>
  <c r="H11" i="2"/>
  <c r="K11" i="2" s="1"/>
  <c r="H68" i="1"/>
  <c r="G68" i="1"/>
  <c r="H58" i="1"/>
  <c r="H53" i="1" s="1"/>
  <c r="H52" i="1"/>
  <c r="H44" i="1" s="1"/>
  <c r="G52" i="1"/>
  <c r="H43" i="1"/>
  <c r="H41" i="1" s="1"/>
  <c r="G43" i="1"/>
  <c r="H40" i="1"/>
  <c r="H36" i="1" s="1"/>
  <c r="G40" i="1"/>
  <c r="H35" i="1"/>
  <c r="H30" i="1" s="1"/>
  <c r="G35" i="1"/>
  <c r="F35" i="1"/>
  <c r="H22" i="1"/>
  <c r="H19" i="1" s="1"/>
  <c r="G22" i="1"/>
  <c r="H18" i="1"/>
  <c r="H14" i="1" s="1"/>
  <c r="G18" i="1"/>
  <c r="H13" i="1"/>
  <c r="H8" i="1" s="1"/>
  <c r="F13" i="1"/>
  <c r="H23" i="1"/>
  <c r="F69" i="1" l="1"/>
  <c r="H63" i="1"/>
  <c r="G29" i="2"/>
  <c r="H29" i="2"/>
  <c r="K13" i="2"/>
  <c r="K29" i="2" l="1"/>
</calcChain>
</file>

<file path=xl/sharedStrings.xml><?xml version="1.0" encoding="utf-8"?>
<sst xmlns="http://schemas.openxmlformats.org/spreadsheetml/2006/main" count="192" uniqueCount="49">
  <si>
    <t>Impact Totals by Project and Habitat</t>
  </si>
  <si>
    <t>Habitat</t>
  </si>
  <si>
    <t>Tier</t>
  </si>
  <si>
    <t>Inside MHPA</t>
  </si>
  <si>
    <t>Outside MHPA</t>
  </si>
  <si>
    <t/>
  </si>
  <si>
    <t>IV</t>
  </si>
  <si>
    <t>Non-Native Vegetation (NNV)</t>
  </si>
  <si>
    <t>Developed (concrete-lined spillway)</t>
  </si>
  <si>
    <t>N/A</t>
  </si>
  <si>
    <t>W</t>
  </si>
  <si>
    <t>Disturbed Wetland (DWET)</t>
  </si>
  <si>
    <t>Natural Flood Channel</t>
  </si>
  <si>
    <t>Riparian Scrub (RS)</t>
  </si>
  <si>
    <t>Disturbed Land</t>
  </si>
  <si>
    <t>Non-Native Riparian (NNR)</t>
  </si>
  <si>
    <t>Southern Cottonwood-Willow Riparian Forest (SCWRF)</t>
  </si>
  <si>
    <t>Non-Native Grassland (NNG)</t>
  </si>
  <si>
    <t>IIIB</t>
  </si>
  <si>
    <t>Urban/Developed (URDEV)</t>
  </si>
  <si>
    <t>Freshwater Marsh (earthen-bottom)</t>
  </si>
  <si>
    <t>Developed Concrete Lined Channel</t>
  </si>
  <si>
    <t>Freshwater Marsh (concrete-lined)</t>
  </si>
  <si>
    <t>Open Water (OW)</t>
  </si>
  <si>
    <t>6049 Carroll Canyon Rd Culvert (FY16) Emergency</t>
  </si>
  <si>
    <t>Auburn Creek Map 70 (FY16) Emergency</t>
  </si>
  <si>
    <t>Auburn Creek Map 77 (FY16) Emergency</t>
  </si>
  <si>
    <t>Chollas Creek Channel Map 71 (FY16) Emergency</t>
  </si>
  <si>
    <t>Friars Rd &amp; Colusa St Outfall at 5505 Friars Rd (FY16) Emergency</t>
  </si>
  <si>
    <t>Jamacha Rd (FY16) Emergency</t>
  </si>
  <si>
    <t>Nestor Creek Channel (FY16) Emergency</t>
  </si>
  <si>
    <t>Smythe Channel (FY16) Emergency</t>
  </si>
  <si>
    <t>Washington St. Channel (FY16) Emergency</t>
  </si>
  <si>
    <t>Impact Totals by Year and Habitat</t>
  </si>
  <si>
    <t>Disturbed Wetland (DWET) (Palm-Dominated)</t>
  </si>
  <si>
    <t>Disturbed Wetland (DWET) (Arundo-Dominated)</t>
  </si>
  <si>
    <t>Riparian Scrub (RS) (Non-Wetland Waters of the U.S.)</t>
  </si>
  <si>
    <t>Disturbed Wetland (DWET) 
(Non-Wetland Waters of the U.S.)</t>
  </si>
  <si>
    <t>Riparian Scrub (RS) 
(Non-Wetland Waters of the U.S.)</t>
  </si>
  <si>
    <t>Distured Wetland (DWET) 
(Non-Wetland Waters of the U.S.)</t>
  </si>
  <si>
    <t>Both Inside &amp; Outside MPHA</t>
  </si>
  <si>
    <t>Impacts (acres*)</t>
  </si>
  <si>
    <t xml:space="preserve">*Acre(s) rounded to the nearest .01. </t>
  </si>
  <si>
    <t>Disturbed Wetland (DWET) 
(Arundo-Dominated)</t>
  </si>
  <si>
    <t>Disturbed Wetland (DWET) 
(Palm-Dominated)</t>
  </si>
  <si>
    <t>Soledad Creek (Sorrento Valley Rd Reach 2-3) (FY16) Emergency**</t>
  </si>
  <si>
    <t>Total Impacts</t>
  </si>
  <si>
    <t>Soledad Creek &amp; 11000 Roselle St/11100 Flintkote (Sorrento Maps 9, 11-12 Reaches 3 &amp; 7) (FY17)**</t>
  </si>
  <si>
    <t xml:space="preserve">**Impacts are a subset of those areas impacted during 2011 emergency maintenance, and therefore, are previously mitigated through the El Cuervo del Sur Wetlands Establishment project and the Los Peñasquitos Wetlands Enhancement project.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</si>
</sst>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0.0000;\(0.0000\)"/>
    <numFmt numFmtId="165" formatCode="[$-10409]0.00;\(0.00\)"/>
    <numFmt numFmtId="166" formatCode="0.00_);\(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20"/>
      <color rgb="FF4682B4"/>
      <name val="Verdana"/>
      <family val="2"/>
    </font>
    <font>
      <b/>
      <sz val="8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5" tint="0.79998168889431442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83B8"/>
        <bgColor rgb="FF5983B8"/>
      </patternFill>
    </fill>
    <fill>
      <patternFill patternType="solid">
        <fgColor theme="0" tint="-0.14999847407452621"/>
        <bgColor rgb="FFD3D3D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8" fillId="0" borderId="0" xfId="0" applyFont="1" applyFill="1" applyBorder="1"/>
    <xf numFmtId="165" fontId="1" fillId="0" borderId="0" xfId="0" applyNumberFormat="1" applyFont="1" applyFill="1" applyBorder="1"/>
    <xf numFmtId="0" fontId="5" fillId="2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5" fontId="7" fillId="0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3" borderId="7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165" fontId="3" fillId="0" borderId="0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9" fillId="3" borderId="12" xfId="0" applyNumberFormat="1" applyFont="1" applyFill="1" applyBorder="1" applyAlignment="1">
      <alignment vertical="center" wrapText="1" readingOrder="1"/>
    </xf>
    <xf numFmtId="0" fontId="3" fillId="3" borderId="13" xfId="0" applyNumberFormat="1" applyFont="1" applyFill="1" applyBorder="1" applyAlignment="1">
      <alignment vertical="center" wrapText="1" readingOrder="1"/>
    </xf>
    <xf numFmtId="0" fontId="3" fillId="3" borderId="14" xfId="0" applyNumberFormat="1" applyFont="1" applyFill="1" applyBorder="1" applyAlignment="1">
      <alignment vertical="center" wrapText="1" readingOrder="1"/>
    </xf>
    <xf numFmtId="0" fontId="3" fillId="3" borderId="15" xfId="0" applyNumberFormat="1" applyFont="1" applyFill="1" applyBorder="1" applyAlignment="1">
      <alignment vertical="center" wrapText="1" readingOrder="1"/>
    </xf>
    <xf numFmtId="0" fontId="3" fillId="3" borderId="7" xfId="0" applyNumberFormat="1" applyFont="1" applyFill="1" applyBorder="1" applyAlignment="1">
      <alignment horizontal="center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6" fontId="3" fillId="0" borderId="9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165" fontId="3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 readingOrder="1"/>
    </xf>
    <xf numFmtId="0" fontId="5" fillId="2" borderId="2" xfId="0" applyNumberFormat="1" applyFont="1" applyFill="1" applyBorder="1" applyAlignment="1">
      <alignment horizontal="center" vertical="top" wrapText="1" readingOrder="1"/>
    </xf>
    <xf numFmtId="165" fontId="6" fillId="0" borderId="2" xfId="0" applyNumberFormat="1" applyFont="1" applyFill="1" applyBorder="1" applyAlignment="1">
      <alignment horizontal="center" vertical="top" wrapText="1" readingOrder="1"/>
    </xf>
    <xf numFmtId="165" fontId="3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6" fillId="0" borderId="10" xfId="0" applyNumberFormat="1" applyFont="1" applyFill="1" applyBorder="1" applyAlignment="1">
      <alignment vertical="center" wrapText="1" readingOrder="1"/>
    </xf>
    <xf numFmtId="165" fontId="3" fillId="0" borderId="0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 readingOrder="1"/>
    </xf>
    <xf numFmtId="165" fontId="7" fillId="0" borderId="2" xfId="0" applyNumberFormat="1" applyFont="1" applyFill="1" applyBorder="1" applyAlignment="1">
      <alignment horizontal="center" vertical="center" wrapText="1" readingOrder="1"/>
    </xf>
    <xf numFmtId="0" fontId="4" fillId="2" borderId="0" xfId="0" applyNumberFormat="1" applyFont="1" applyFill="1" applyBorder="1" applyAlignment="1">
      <alignment horizontal="left" vertical="center" wrapText="1" readingOrder="1"/>
    </xf>
    <xf numFmtId="165" fontId="5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 readingOrder="1"/>
    </xf>
    <xf numFmtId="165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5" fontId="1" fillId="0" borderId="1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left" vertical="center" wrapText="1" readingOrder="1"/>
    </xf>
    <xf numFmtId="165" fontId="5" fillId="2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2" xfId="0" applyNumberFormat="1" applyFont="1" applyFill="1" applyBorder="1" applyAlignment="1">
      <alignment horizontal="center" vertical="center" wrapText="1" readingOrder="1"/>
    </xf>
    <xf numFmtId="165" fontId="3" fillId="0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3" borderId="7" xfId="0" applyNumberFormat="1" applyFont="1" applyFill="1" applyBorder="1" applyAlignment="1">
      <alignment horizontal="left" vertical="top" wrapText="1" readingOrder="1"/>
    </xf>
    <xf numFmtId="0" fontId="3" fillId="3" borderId="8" xfId="0" applyNumberFormat="1" applyFont="1" applyFill="1" applyBorder="1" applyAlignment="1">
      <alignment horizontal="left" vertical="top" wrapText="1" readingOrder="1"/>
    </xf>
    <xf numFmtId="0" fontId="9" fillId="3" borderId="4" xfId="0" applyNumberFormat="1" applyFont="1" applyFill="1" applyBorder="1" applyAlignment="1">
      <alignment horizontal="center" vertical="top" wrapText="1" readingOrder="1"/>
    </xf>
    <xf numFmtId="0" fontId="9" fillId="3" borderId="5" xfId="0" applyNumberFormat="1" applyFont="1" applyFill="1" applyBorder="1" applyAlignment="1">
      <alignment horizontal="center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4" xfId="0" applyNumberFormat="1" applyFont="1" applyFill="1" applyBorder="1" applyAlignment="1">
      <alignment horizontal="left" vertical="top" wrapText="1" readingOrder="1"/>
    </xf>
    <xf numFmtId="0" fontId="9" fillId="3" borderId="6" xfId="0" applyNumberFormat="1" applyFont="1" applyFill="1" applyBorder="1" applyAlignment="1">
      <alignment horizontal="left" vertical="top" wrapText="1" readingOrder="1"/>
    </xf>
    <xf numFmtId="0" fontId="9" fillId="3" borderId="7" xfId="0" applyNumberFormat="1" applyFont="1" applyFill="1" applyBorder="1" applyAlignment="1">
      <alignment horizontal="left" vertical="top" wrapText="1" readingOrder="1"/>
    </xf>
    <xf numFmtId="0" fontId="9" fillId="3" borderId="7" xfId="0" applyNumberFormat="1" applyFont="1" applyFill="1" applyBorder="1" applyAlignment="1">
      <alignment horizontal="center" vertical="top" wrapText="1" readingOrder="1"/>
    </xf>
    <xf numFmtId="165" fontId="10" fillId="0" borderId="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1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vertical="center" wrapText="1" readingOrder="1"/>
    </xf>
    <xf numFmtId="0" fontId="3" fillId="3" borderId="7" xfId="0" applyNumberFormat="1" applyFont="1" applyFill="1" applyBorder="1" applyAlignment="1">
      <alignment horizontal="center" vertical="center" wrapText="1" readingOrder="1"/>
    </xf>
    <xf numFmtId="0" fontId="3" fillId="3" borderId="8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 applyAlignment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top" wrapText="1" readingOrder="1"/>
    </xf>
    <xf numFmtId="0" fontId="9" fillId="3" borderId="17" xfId="0" applyNumberFormat="1" applyFont="1" applyFill="1" applyBorder="1" applyAlignment="1">
      <alignment horizontal="center" vertical="top" wrapText="1" readingOrder="1"/>
    </xf>
    <xf numFmtId="0" fontId="9" fillId="3" borderId="16" xfId="0" applyNumberFormat="1" applyFont="1" applyFill="1" applyBorder="1" applyAlignment="1">
      <alignment horizontal="center" vertical="top" wrapText="1" readingOrder="1"/>
    </xf>
    <xf numFmtId="0" fontId="9" fillId="3" borderId="1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696969"/>
      <rgbColor rgb="005983B8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825500</xdr:colOff>
      <xdr:row>3</xdr:row>
      <xdr:rowOff>45110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784623</xdr:colOff>
      <xdr:row>1</xdr:row>
      <xdr:rowOff>457200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469900</xdr:colOff>
      <xdr:row>4</xdr:row>
      <xdr:rowOff>9118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8700" y="76200"/>
          <a:ext cx="828040" cy="81683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721766</xdr:colOff>
      <xdr:row>2</xdr:row>
      <xdr:rowOff>457200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8220" y="114300"/>
          <a:ext cx="782726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1"/>
  <sheetViews>
    <sheetView showGridLines="0" zoomScale="90" zoomScaleNormal="9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H62" sqref="H62:I62"/>
    </sheetView>
  </sheetViews>
  <sheetFormatPr defaultRowHeight="15" x14ac:dyDescent="0.25"/>
  <cols>
    <col min="1" max="1" width="5.140625" customWidth="1"/>
    <col min="2" max="2" width="13.28515625" style="1" customWidth="1"/>
    <col min="3" max="3" width="2.7109375" style="1" customWidth="1"/>
    <col min="4" max="4" width="21" style="1" customWidth="1"/>
    <col min="5" max="5" width="8.85546875" style="1" customWidth="1"/>
    <col min="6" max="7" width="16.42578125" style="1" customWidth="1"/>
    <col min="8" max="8" width="4" style="1" customWidth="1"/>
    <col min="9" max="9" width="11" style="1" customWidth="1"/>
    <col min="10" max="10" width="1.28515625" customWidth="1"/>
    <col min="11" max="11" width="12.42578125" customWidth="1"/>
    <col min="12" max="12" width="1.7109375" customWidth="1"/>
  </cols>
  <sheetData>
    <row r="1" spans="2:11" ht="10.5" customHeight="1" x14ac:dyDescent="0.25">
      <c r="D1" s="83" t="s">
        <v>0</v>
      </c>
      <c r="E1" s="83"/>
      <c r="F1" s="83"/>
      <c r="G1" s="83"/>
      <c r="H1" s="83"/>
      <c r="K1" s="71"/>
    </row>
    <row r="2" spans="2:11" ht="36" customHeight="1" x14ac:dyDescent="0.25">
      <c r="D2" s="83"/>
      <c r="E2" s="83"/>
      <c r="F2" s="83"/>
      <c r="G2" s="83"/>
      <c r="H2" s="83"/>
      <c r="K2" s="71"/>
    </row>
    <row r="3" spans="2:11" ht="14.45" customHeight="1" x14ac:dyDescent="0.25">
      <c r="D3" s="83"/>
      <c r="E3" s="83"/>
      <c r="F3" s="83"/>
      <c r="G3" s="83"/>
      <c r="H3" s="83"/>
      <c r="K3" s="71"/>
    </row>
    <row r="4" spans="2:11" ht="4.9000000000000004" customHeight="1" x14ac:dyDescent="0.25">
      <c r="K4" s="71"/>
    </row>
    <row r="5" spans="2:11" ht="2.65" customHeight="1" thickBot="1" x14ac:dyDescent="0.3"/>
    <row r="6" spans="2:11" ht="33" customHeight="1" x14ac:dyDescent="0.25">
      <c r="B6" s="76" t="s">
        <v>1</v>
      </c>
      <c r="C6" s="77"/>
      <c r="D6" s="77"/>
      <c r="E6" s="74" t="s">
        <v>2</v>
      </c>
      <c r="F6" s="74" t="s">
        <v>41</v>
      </c>
      <c r="G6" s="74"/>
      <c r="H6" s="74"/>
      <c r="I6" s="75"/>
    </row>
    <row r="7" spans="2:11" s="2" customFormat="1" ht="31.5" customHeight="1" thickBot="1" x14ac:dyDescent="0.3">
      <c r="B7" s="78"/>
      <c r="C7" s="79"/>
      <c r="D7" s="79"/>
      <c r="E7" s="80"/>
      <c r="F7" s="20" t="s">
        <v>3</v>
      </c>
      <c r="G7" s="20" t="s">
        <v>4</v>
      </c>
      <c r="H7" s="72" t="s">
        <v>40</v>
      </c>
      <c r="I7" s="73"/>
    </row>
    <row r="8" spans="2:11" ht="14.45" customHeight="1" x14ac:dyDescent="0.25">
      <c r="B8" s="82" t="s">
        <v>24</v>
      </c>
      <c r="C8" s="82"/>
      <c r="D8" s="82"/>
      <c r="E8" s="82"/>
      <c r="F8" s="6" t="s">
        <v>5</v>
      </c>
      <c r="G8" s="6" t="s">
        <v>5</v>
      </c>
      <c r="H8" s="66">
        <f>H13</f>
        <v>5.5999999999999994E-2</v>
      </c>
      <c r="I8" s="67"/>
    </row>
    <row r="9" spans="2:11" ht="14.45" customHeight="1" x14ac:dyDescent="0.25">
      <c r="B9" s="63" t="s">
        <v>14</v>
      </c>
      <c r="C9" s="63"/>
      <c r="D9" s="63"/>
      <c r="E9" s="10" t="s">
        <v>6</v>
      </c>
      <c r="F9" s="7">
        <v>1.0999999999999999E-2</v>
      </c>
      <c r="G9" s="7"/>
      <c r="H9" s="68">
        <v>1.0999999999999999E-2</v>
      </c>
      <c r="I9" s="62"/>
    </row>
    <row r="10" spans="2:11" ht="14.45" customHeight="1" x14ac:dyDescent="0.25">
      <c r="B10" s="63" t="s">
        <v>7</v>
      </c>
      <c r="C10" s="63"/>
      <c r="D10" s="63"/>
      <c r="E10" s="10" t="s">
        <v>6</v>
      </c>
      <c r="F10" s="7">
        <v>2E-3</v>
      </c>
      <c r="G10" s="7"/>
      <c r="H10" s="68">
        <v>2E-3</v>
      </c>
      <c r="I10" s="62"/>
    </row>
    <row r="11" spans="2:11" ht="14.45" customHeight="1" x14ac:dyDescent="0.25">
      <c r="B11" s="63" t="s">
        <v>8</v>
      </c>
      <c r="C11" s="63"/>
      <c r="D11" s="63"/>
      <c r="E11" s="10" t="s">
        <v>9</v>
      </c>
      <c r="F11" s="7">
        <v>1.2999999999999999E-2</v>
      </c>
      <c r="G11" s="7"/>
      <c r="H11" s="68">
        <v>1.2999999999999999E-2</v>
      </c>
      <c r="I11" s="62"/>
    </row>
    <row r="12" spans="2:11" ht="14.45" customHeight="1" x14ac:dyDescent="0.25">
      <c r="B12" s="63" t="s">
        <v>13</v>
      </c>
      <c r="C12" s="63"/>
      <c r="D12" s="63"/>
      <c r="E12" s="10" t="s">
        <v>10</v>
      </c>
      <c r="F12" s="7">
        <v>0.03</v>
      </c>
      <c r="G12" s="7"/>
      <c r="H12" s="68">
        <v>0.03</v>
      </c>
      <c r="I12" s="62"/>
    </row>
    <row r="13" spans="2:11" x14ac:dyDescent="0.25">
      <c r="B13" s="63" t="s">
        <v>5</v>
      </c>
      <c r="C13" s="63"/>
      <c r="D13" s="63"/>
      <c r="E13" s="8" t="s">
        <v>5</v>
      </c>
      <c r="F13" s="9">
        <f>SUM(F9:F12)</f>
        <v>5.5999999999999994E-2</v>
      </c>
      <c r="G13" s="9"/>
      <c r="H13" s="64">
        <f>SUM(H9:I12)</f>
        <v>5.5999999999999994E-2</v>
      </c>
      <c r="I13" s="62"/>
    </row>
    <row r="14" spans="2:11" ht="14.45" customHeight="1" x14ac:dyDescent="0.25">
      <c r="B14" s="65" t="s">
        <v>25</v>
      </c>
      <c r="C14" s="65"/>
      <c r="D14" s="65"/>
      <c r="E14" s="65"/>
      <c r="F14" s="6" t="s">
        <v>5</v>
      </c>
      <c r="G14" s="6" t="s">
        <v>5</v>
      </c>
      <c r="H14" s="66">
        <f>H18</f>
        <v>0.11</v>
      </c>
      <c r="I14" s="67"/>
    </row>
    <row r="15" spans="2:11" ht="14.45" customHeight="1" x14ac:dyDescent="0.25">
      <c r="B15" s="54" t="s">
        <v>35</v>
      </c>
      <c r="C15" s="54"/>
      <c r="D15" s="54"/>
      <c r="E15" s="14" t="s">
        <v>10</v>
      </c>
      <c r="F15" s="14"/>
      <c r="G15" s="12">
        <v>0.01</v>
      </c>
      <c r="H15" s="60">
        <v>0.01</v>
      </c>
      <c r="I15" s="62"/>
    </row>
    <row r="16" spans="2:11" ht="14.45" customHeight="1" x14ac:dyDescent="0.25">
      <c r="B16" s="54" t="s">
        <v>12</v>
      </c>
      <c r="C16" s="54"/>
      <c r="D16" s="54"/>
      <c r="E16" s="14" t="s">
        <v>10</v>
      </c>
      <c r="F16" s="14"/>
      <c r="G16" s="12">
        <v>0.04</v>
      </c>
      <c r="H16" s="60">
        <v>0.04</v>
      </c>
      <c r="I16" s="62"/>
    </row>
    <row r="17" spans="2:10" ht="14.45" customHeight="1" x14ac:dyDescent="0.25">
      <c r="B17" s="54" t="s">
        <v>13</v>
      </c>
      <c r="C17" s="54"/>
      <c r="D17" s="54"/>
      <c r="E17" s="14" t="s">
        <v>10</v>
      </c>
      <c r="F17" s="14"/>
      <c r="G17" s="12">
        <v>0.06</v>
      </c>
      <c r="H17" s="60">
        <f>F17+G17</f>
        <v>0.06</v>
      </c>
      <c r="I17" s="62"/>
    </row>
    <row r="18" spans="2:10" x14ac:dyDescent="0.25">
      <c r="B18" s="63" t="s">
        <v>5</v>
      </c>
      <c r="C18" s="63"/>
      <c r="D18" s="63"/>
      <c r="E18" s="8" t="s">
        <v>5</v>
      </c>
      <c r="F18" s="11"/>
      <c r="G18" s="9">
        <f>SUM(G15:G17)</f>
        <v>0.11</v>
      </c>
      <c r="H18" s="64">
        <f>SUM(H15:I17)</f>
        <v>0.11</v>
      </c>
      <c r="I18" s="62"/>
    </row>
    <row r="19" spans="2:10" ht="14.45" customHeight="1" x14ac:dyDescent="0.25">
      <c r="B19" s="65" t="s">
        <v>26</v>
      </c>
      <c r="C19" s="65"/>
      <c r="D19" s="65"/>
      <c r="E19" s="65"/>
      <c r="F19" s="6" t="s">
        <v>5</v>
      </c>
      <c r="G19" s="6" t="s">
        <v>5</v>
      </c>
      <c r="H19" s="66">
        <f>H22</f>
        <v>0.06</v>
      </c>
      <c r="I19" s="67"/>
    </row>
    <row r="20" spans="2:10" x14ac:dyDescent="0.25">
      <c r="B20" s="63" t="s">
        <v>14</v>
      </c>
      <c r="C20" s="63"/>
      <c r="D20" s="63"/>
      <c r="E20" s="10" t="s">
        <v>6</v>
      </c>
      <c r="F20" s="10"/>
      <c r="G20" s="7">
        <v>0.03</v>
      </c>
      <c r="H20" s="68">
        <v>0.03</v>
      </c>
      <c r="I20" s="62"/>
    </row>
    <row r="21" spans="2:10" ht="14.45" customHeight="1" x14ac:dyDescent="0.25">
      <c r="B21" s="63" t="s">
        <v>13</v>
      </c>
      <c r="C21" s="63"/>
      <c r="D21" s="63"/>
      <c r="E21" s="10" t="s">
        <v>10</v>
      </c>
      <c r="F21" s="10"/>
      <c r="G21" s="7">
        <v>0.03</v>
      </c>
      <c r="H21" s="68">
        <v>0.03</v>
      </c>
      <c r="I21" s="62"/>
    </row>
    <row r="22" spans="2:10" x14ac:dyDescent="0.25">
      <c r="B22" s="63" t="s">
        <v>5</v>
      </c>
      <c r="C22" s="63"/>
      <c r="D22" s="63"/>
      <c r="E22" s="8" t="s">
        <v>5</v>
      </c>
      <c r="F22" s="11"/>
      <c r="G22" s="9">
        <f>SUM(G20:G21)</f>
        <v>0.06</v>
      </c>
      <c r="H22" s="64">
        <f>SUM(H20:I21)</f>
        <v>0.06</v>
      </c>
      <c r="I22" s="62"/>
    </row>
    <row r="23" spans="2:10" ht="14.45" customHeight="1" x14ac:dyDescent="0.25">
      <c r="B23" s="65" t="s">
        <v>27</v>
      </c>
      <c r="C23" s="65"/>
      <c r="D23" s="65"/>
      <c r="E23" s="65"/>
      <c r="F23" s="6" t="s">
        <v>5</v>
      </c>
      <c r="G23" s="6" t="s">
        <v>5</v>
      </c>
      <c r="H23" s="66">
        <f>H29</f>
        <v>0.44</v>
      </c>
      <c r="I23" s="67"/>
    </row>
    <row r="24" spans="2:10" ht="14.45" customHeight="1" x14ac:dyDescent="0.25">
      <c r="B24" s="54" t="s">
        <v>34</v>
      </c>
      <c r="C24" s="54"/>
      <c r="D24" s="54"/>
      <c r="E24" s="14" t="s">
        <v>10</v>
      </c>
      <c r="F24" s="14"/>
      <c r="G24" s="12">
        <v>0.11</v>
      </c>
      <c r="H24" s="60">
        <v>0.11</v>
      </c>
      <c r="I24" s="62"/>
    </row>
    <row r="25" spans="2:10" s="2" customFormat="1" ht="21.6" customHeight="1" x14ac:dyDescent="0.25">
      <c r="B25" s="61" t="s">
        <v>37</v>
      </c>
      <c r="C25" s="61"/>
      <c r="D25" s="61"/>
      <c r="E25" s="14" t="s">
        <v>10</v>
      </c>
      <c r="F25" s="14"/>
      <c r="G25" s="12">
        <v>0.21</v>
      </c>
      <c r="H25" s="55">
        <f>F25+G25</f>
        <v>0.21</v>
      </c>
      <c r="I25" s="55"/>
    </row>
    <row r="26" spans="2:10" ht="14.45" customHeight="1" x14ac:dyDescent="0.25">
      <c r="B26" s="54" t="s">
        <v>12</v>
      </c>
      <c r="C26" s="54"/>
      <c r="D26" s="54"/>
      <c r="E26" s="14" t="s">
        <v>10</v>
      </c>
      <c r="F26" s="14"/>
      <c r="G26" s="12">
        <v>0.06</v>
      </c>
      <c r="H26" s="60">
        <v>0.06</v>
      </c>
      <c r="I26" s="62"/>
    </row>
    <row r="27" spans="2:10" ht="14.45" customHeight="1" x14ac:dyDescent="0.25">
      <c r="B27" s="54" t="s">
        <v>13</v>
      </c>
      <c r="C27" s="54"/>
      <c r="D27" s="54"/>
      <c r="E27" s="14" t="s">
        <v>10</v>
      </c>
      <c r="F27" s="14"/>
      <c r="G27" s="12">
        <v>0.02</v>
      </c>
      <c r="H27" s="60">
        <v>0.02</v>
      </c>
      <c r="I27" s="62"/>
    </row>
    <row r="28" spans="2:10" s="2" customFormat="1" ht="14.45" customHeight="1" x14ac:dyDescent="0.25">
      <c r="B28" s="54" t="s">
        <v>36</v>
      </c>
      <c r="C28" s="54"/>
      <c r="D28" s="54"/>
      <c r="E28" s="14" t="s">
        <v>10</v>
      </c>
      <c r="F28" s="14"/>
      <c r="G28" s="12">
        <v>0.04</v>
      </c>
      <c r="H28" s="60">
        <f>F28+G28</f>
        <v>0.04</v>
      </c>
      <c r="I28" s="62"/>
    </row>
    <row r="29" spans="2:10" x14ac:dyDescent="0.25">
      <c r="B29" s="63" t="s">
        <v>5</v>
      </c>
      <c r="C29" s="63"/>
      <c r="D29" s="63"/>
      <c r="E29" s="8" t="s">
        <v>5</v>
      </c>
      <c r="F29" s="11"/>
      <c r="G29" s="9">
        <f>SUM(G24:G28)</f>
        <v>0.44</v>
      </c>
      <c r="H29" s="70">
        <f>SUM(H24:I28)</f>
        <v>0.44</v>
      </c>
      <c r="I29" s="70"/>
    </row>
    <row r="30" spans="2:10" ht="29.45" customHeight="1" x14ac:dyDescent="0.25">
      <c r="B30" s="65" t="s">
        <v>28</v>
      </c>
      <c r="C30" s="65"/>
      <c r="D30" s="65"/>
      <c r="E30" s="65"/>
      <c r="F30" s="6" t="s">
        <v>5</v>
      </c>
      <c r="G30" s="6" t="s">
        <v>5</v>
      </c>
      <c r="H30" s="66">
        <f>H35</f>
        <v>0.13</v>
      </c>
      <c r="I30" s="67"/>
    </row>
    <row r="31" spans="2:10" ht="14.45" customHeight="1" x14ac:dyDescent="0.25">
      <c r="B31" s="63" t="s">
        <v>7</v>
      </c>
      <c r="C31" s="63"/>
      <c r="D31" s="63"/>
      <c r="E31" s="10" t="s">
        <v>6</v>
      </c>
      <c r="F31" s="10"/>
      <c r="G31" s="7">
        <v>0.05</v>
      </c>
      <c r="H31" s="68">
        <v>0.05</v>
      </c>
      <c r="I31" s="62"/>
      <c r="J31" s="2"/>
    </row>
    <row r="32" spans="2:10" ht="14.45" customHeight="1" x14ac:dyDescent="0.25">
      <c r="B32" s="63" t="s">
        <v>15</v>
      </c>
      <c r="C32" s="63"/>
      <c r="D32" s="63"/>
      <c r="E32" s="10" t="s">
        <v>10</v>
      </c>
      <c r="F32" s="7">
        <v>0.04</v>
      </c>
      <c r="G32" s="7"/>
      <c r="H32" s="68">
        <v>0.04</v>
      </c>
      <c r="I32" s="62"/>
      <c r="J32" s="2"/>
    </row>
    <row r="33" spans="2:10" ht="15.6" customHeight="1" x14ac:dyDescent="0.25">
      <c r="B33" s="63" t="s">
        <v>16</v>
      </c>
      <c r="C33" s="63"/>
      <c r="D33" s="63"/>
      <c r="E33" s="10" t="s">
        <v>10</v>
      </c>
      <c r="F33" s="7">
        <v>0.03</v>
      </c>
      <c r="G33" s="7"/>
      <c r="H33" s="68">
        <v>0.03</v>
      </c>
      <c r="I33" s="62"/>
      <c r="J33" s="2"/>
    </row>
    <row r="34" spans="2:10" ht="14.45" customHeight="1" x14ac:dyDescent="0.25">
      <c r="B34" s="63" t="s">
        <v>13</v>
      </c>
      <c r="C34" s="63"/>
      <c r="D34" s="63"/>
      <c r="E34" s="10" t="s">
        <v>10</v>
      </c>
      <c r="F34" s="7"/>
      <c r="G34" s="7">
        <v>0.01</v>
      </c>
      <c r="H34" s="68">
        <v>0.01</v>
      </c>
      <c r="I34" s="62"/>
      <c r="J34" s="2"/>
    </row>
    <row r="35" spans="2:10" x14ac:dyDescent="0.25">
      <c r="B35" s="63" t="s">
        <v>5</v>
      </c>
      <c r="C35" s="63"/>
      <c r="D35" s="63"/>
      <c r="E35" s="8" t="s">
        <v>5</v>
      </c>
      <c r="F35" s="9">
        <f>SUM(F31:F34)</f>
        <v>7.0000000000000007E-2</v>
      </c>
      <c r="G35" s="9">
        <f>SUM(G31:G34)</f>
        <v>6.0000000000000005E-2</v>
      </c>
      <c r="H35" s="64">
        <f>SUM(H31:I34)</f>
        <v>0.13</v>
      </c>
      <c r="I35" s="62"/>
    </row>
    <row r="36" spans="2:10" ht="14.45" customHeight="1" x14ac:dyDescent="0.25">
      <c r="B36" s="65" t="s">
        <v>29</v>
      </c>
      <c r="C36" s="65"/>
      <c r="D36" s="65"/>
      <c r="E36" s="65"/>
      <c r="F36" s="6" t="s">
        <v>5</v>
      </c>
      <c r="G36" s="6" t="s">
        <v>5</v>
      </c>
      <c r="H36" s="66">
        <f>H40</f>
        <v>0.1</v>
      </c>
      <c r="I36" s="67"/>
    </row>
    <row r="37" spans="2:10" ht="14.45" customHeight="1" x14ac:dyDescent="0.25">
      <c r="B37" s="54" t="s">
        <v>11</v>
      </c>
      <c r="C37" s="54"/>
      <c r="D37" s="54"/>
      <c r="E37" s="14" t="s">
        <v>10</v>
      </c>
      <c r="F37" s="14"/>
      <c r="G37" s="12">
        <v>0.01</v>
      </c>
      <c r="H37" s="60">
        <v>0.01</v>
      </c>
      <c r="I37" s="62"/>
    </row>
    <row r="38" spans="2:10" s="4" customFormat="1" ht="14.45" customHeight="1" x14ac:dyDescent="0.25">
      <c r="B38" s="61" t="s">
        <v>35</v>
      </c>
      <c r="C38" s="61"/>
      <c r="D38" s="61"/>
      <c r="E38" s="14" t="s">
        <v>10</v>
      </c>
      <c r="F38" s="14"/>
      <c r="G38" s="12">
        <v>0.05</v>
      </c>
      <c r="H38" s="55">
        <v>0.05</v>
      </c>
      <c r="I38" s="55"/>
    </row>
    <row r="39" spans="2:10" ht="14.45" customHeight="1" x14ac:dyDescent="0.25">
      <c r="B39" s="54" t="s">
        <v>12</v>
      </c>
      <c r="C39" s="54"/>
      <c r="D39" s="54"/>
      <c r="E39" s="14" t="s">
        <v>10</v>
      </c>
      <c r="F39" s="14"/>
      <c r="G39" s="12">
        <v>0.04</v>
      </c>
      <c r="H39" s="60">
        <v>0.04</v>
      </c>
      <c r="I39" s="62"/>
    </row>
    <row r="40" spans="2:10" x14ac:dyDescent="0.25">
      <c r="B40" s="63" t="s">
        <v>5</v>
      </c>
      <c r="C40" s="63"/>
      <c r="D40" s="63"/>
      <c r="E40" s="8" t="s">
        <v>5</v>
      </c>
      <c r="F40" s="11"/>
      <c r="G40" s="9">
        <f>SUM(G37:G39)</f>
        <v>0.1</v>
      </c>
      <c r="H40" s="64">
        <f>SUM(H37:I39)</f>
        <v>0.1</v>
      </c>
      <c r="I40" s="62"/>
    </row>
    <row r="41" spans="2:10" ht="14.45" customHeight="1" x14ac:dyDescent="0.25">
      <c r="B41" s="65" t="s">
        <v>30</v>
      </c>
      <c r="C41" s="65"/>
      <c r="D41" s="65"/>
      <c r="E41" s="65"/>
      <c r="F41" s="6" t="s">
        <v>5</v>
      </c>
      <c r="G41" s="6" t="s">
        <v>5</v>
      </c>
      <c r="H41" s="66">
        <f>H43</f>
        <v>0.02</v>
      </c>
      <c r="I41" s="67"/>
    </row>
    <row r="42" spans="2:10" ht="14.45" customHeight="1" x14ac:dyDescent="0.25">
      <c r="B42" s="54" t="s">
        <v>20</v>
      </c>
      <c r="C42" s="54"/>
      <c r="D42" s="54"/>
      <c r="E42" s="14" t="s">
        <v>10</v>
      </c>
      <c r="F42" s="14"/>
      <c r="G42" s="12">
        <v>0.02</v>
      </c>
      <c r="H42" s="60">
        <v>0.02</v>
      </c>
      <c r="I42" s="62"/>
    </row>
    <row r="43" spans="2:10" x14ac:dyDescent="0.25">
      <c r="B43" s="63" t="s">
        <v>5</v>
      </c>
      <c r="C43" s="63"/>
      <c r="D43" s="63"/>
      <c r="E43" s="8" t="s">
        <v>5</v>
      </c>
      <c r="F43" s="11"/>
      <c r="G43" s="9">
        <f>SUM(G42)</f>
        <v>0.02</v>
      </c>
      <c r="H43" s="64">
        <f>SUM(H42)</f>
        <v>0.02</v>
      </c>
      <c r="I43" s="62"/>
    </row>
    <row r="44" spans="2:10" ht="14.45" customHeight="1" x14ac:dyDescent="0.25">
      <c r="B44" s="65" t="s">
        <v>31</v>
      </c>
      <c r="C44" s="65"/>
      <c r="D44" s="65"/>
      <c r="E44" s="65"/>
      <c r="F44" s="6" t="s">
        <v>5</v>
      </c>
      <c r="G44" s="6" t="s">
        <v>5</v>
      </c>
      <c r="H44" s="66">
        <f>H52</f>
        <v>1.69</v>
      </c>
      <c r="I44" s="67"/>
    </row>
    <row r="45" spans="2:10" ht="14.45" customHeight="1" x14ac:dyDescent="0.25">
      <c r="B45" s="54" t="s">
        <v>17</v>
      </c>
      <c r="C45" s="54"/>
      <c r="D45" s="54"/>
      <c r="E45" s="14" t="s">
        <v>18</v>
      </c>
      <c r="F45" s="14"/>
      <c r="G45" s="12">
        <v>0.03</v>
      </c>
      <c r="H45" s="68">
        <v>0.03</v>
      </c>
      <c r="I45" s="62"/>
    </row>
    <row r="46" spans="2:10" x14ac:dyDescent="0.25">
      <c r="B46" s="54" t="s">
        <v>14</v>
      </c>
      <c r="C46" s="54"/>
      <c r="D46" s="54"/>
      <c r="E46" s="14" t="s">
        <v>6</v>
      </c>
      <c r="F46" s="14"/>
      <c r="G46" s="12">
        <v>0.59</v>
      </c>
      <c r="H46" s="68">
        <v>0.59</v>
      </c>
      <c r="I46" s="62"/>
    </row>
    <row r="47" spans="2:10" ht="14.45" customHeight="1" x14ac:dyDescent="0.25">
      <c r="B47" s="54" t="s">
        <v>7</v>
      </c>
      <c r="C47" s="54"/>
      <c r="D47" s="54"/>
      <c r="E47" s="14" t="s">
        <v>6</v>
      </c>
      <c r="F47" s="14"/>
      <c r="G47" s="12">
        <v>0.08</v>
      </c>
      <c r="H47" s="68">
        <v>0.08</v>
      </c>
      <c r="I47" s="62"/>
    </row>
    <row r="48" spans="2:10" ht="14.45" customHeight="1" x14ac:dyDescent="0.25">
      <c r="B48" s="54" t="s">
        <v>19</v>
      </c>
      <c r="C48" s="54"/>
      <c r="D48" s="54"/>
      <c r="E48" s="14" t="s">
        <v>9</v>
      </c>
      <c r="F48" s="14"/>
      <c r="G48" s="12">
        <v>0.02</v>
      </c>
      <c r="H48" s="68">
        <v>0.02</v>
      </c>
      <c r="I48" s="62"/>
    </row>
    <row r="49" spans="2:9" ht="14.45" customHeight="1" x14ac:dyDescent="0.25">
      <c r="B49" s="54" t="s">
        <v>20</v>
      </c>
      <c r="C49" s="54"/>
      <c r="D49" s="54"/>
      <c r="E49" s="14" t="s">
        <v>10</v>
      </c>
      <c r="F49" s="14"/>
      <c r="G49" s="12">
        <v>0.2</v>
      </c>
      <c r="H49" s="68">
        <v>0.2</v>
      </c>
      <c r="I49" s="62"/>
    </row>
    <row r="50" spans="2:9" ht="14.45" customHeight="1" x14ac:dyDescent="0.25">
      <c r="B50" s="54" t="s">
        <v>13</v>
      </c>
      <c r="C50" s="54"/>
      <c r="D50" s="54"/>
      <c r="E50" s="14" t="s">
        <v>10</v>
      </c>
      <c r="F50" s="14"/>
      <c r="G50" s="12">
        <v>0.39</v>
      </c>
      <c r="H50" s="68">
        <f>F50+G50</f>
        <v>0.39</v>
      </c>
      <c r="I50" s="62"/>
    </row>
    <row r="51" spans="2:9" s="2" customFormat="1" ht="19.899999999999999" customHeight="1" x14ac:dyDescent="0.25">
      <c r="B51" s="61" t="s">
        <v>38</v>
      </c>
      <c r="C51" s="61"/>
      <c r="D51" s="61"/>
      <c r="E51" s="14" t="s">
        <v>10</v>
      </c>
      <c r="F51" s="14"/>
      <c r="G51" s="12">
        <v>0.38</v>
      </c>
      <c r="H51" s="69">
        <f>F51+G51</f>
        <v>0.38</v>
      </c>
      <c r="I51" s="69"/>
    </row>
    <row r="52" spans="2:9" x14ac:dyDescent="0.25">
      <c r="B52" s="63" t="s">
        <v>5</v>
      </c>
      <c r="C52" s="63"/>
      <c r="D52" s="63"/>
      <c r="E52" s="8" t="s">
        <v>5</v>
      </c>
      <c r="F52" s="11"/>
      <c r="G52" s="9">
        <f>SUM(G45:G51)</f>
        <v>1.69</v>
      </c>
      <c r="H52" s="64">
        <f>SUM(H45:I51)</f>
        <v>1.69</v>
      </c>
      <c r="I52" s="62"/>
    </row>
    <row r="53" spans="2:9" ht="25.9" customHeight="1" x14ac:dyDescent="0.25">
      <c r="B53" s="65" t="s">
        <v>45</v>
      </c>
      <c r="C53" s="65"/>
      <c r="D53" s="65"/>
      <c r="E53" s="65"/>
      <c r="F53" s="6" t="s">
        <v>5</v>
      </c>
      <c r="G53" s="6" t="s">
        <v>5</v>
      </c>
      <c r="H53" s="66">
        <f>H58</f>
        <v>0.44000000000000006</v>
      </c>
      <c r="I53" s="67"/>
    </row>
    <row r="54" spans="2:9" ht="14.45" customHeight="1" x14ac:dyDescent="0.25">
      <c r="B54" s="54" t="s">
        <v>22</v>
      </c>
      <c r="C54" s="54"/>
      <c r="D54" s="54"/>
      <c r="E54" s="14" t="s">
        <v>10</v>
      </c>
      <c r="F54" s="14"/>
      <c r="G54" s="12">
        <v>0.28000000000000003</v>
      </c>
      <c r="H54" s="60">
        <v>0.28000000000000003</v>
      </c>
      <c r="I54" s="62"/>
    </row>
    <row r="55" spans="2:9" ht="14.45" customHeight="1" x14ac:dyDescent="0.25">
      <c r="B55" s="54" t="s">
        <v>20</v>
      </c>
      <c r="C55" s="54"/>
      <c r="D55" s="54"/>
      <c r="E55" s="14" t="s">
        <v>10</v>
      </c>
      <c r="F55" s="14"/>
      <c r="G55" s="12">
        <v>0.08</v>
      </c>
      <c r="H55" s="60">
        <v>0.08</v>
      </c>
      <c r="I55" s="62"/>
    </row>
    <row r="56" spans="2:9" x14ac:dyDescent="0.25">
      <c r="B56" s="54" t="s">
        <v>23</v>
      </c>
      <c r="C56" s="54"/>
      <c r="D56" s="54"/>
      <c r="E56" s="14" t="s">
        <v>10</v>
      </c>
      <c r="F56" s="14"/>
      <c r="G56" s="12">
        <v>0.02</v>
      </c>
      <c r="H56" s="60">
        <v>0.02</v>
      </c>
      <c r="I56" s="62"/>
    </row>
    <row r="57" spans="2:9" ht="14.45" customHeight="1" x14ac:dyDescent="0.25">
      <c r="B57" s="54" t="s">
        <v>13</v>
      </c>
      <c r="C57" s="54"/>
      <c r="D57" s="54"/>
      <c r="E57" s="14" t="s">
        <v>10</v>
      </c>
      <c r="F57" s="14"/>
      <c r="G57" s="12">
        <v>0.06</v>
      </c>
      <c r="H57" s="60">
        <v>0.06</v>
      </c>
      <c r="I57" s="62"/>
    </row>
    <row r="58" spans="2:9" x14ac:dyDescent="0.25">
      <c r="B58" s="63" t="s">
        <v>5</v>
      </c>
      <c r="C58" s="63"/>
      <c r="D58" s="63"/>
      <c r="E58" s="8" t="s">
        <v>5</v>
      </c>
      <c r="F58" s="11"/>
      <c r="G58" s="18">
        <f>SUM(G54:G57)</f>
        <v>0.44000000000000006</v>
      </c>
      <c r="H58" s="64">
        <f>SUM(H54:I57)</f>
        <v>0.44000000000000006</v>
      </c>
      <c r="I58" s="62"/>
    </row>
    <row r="59" spans="2:9" s="19" customFormat="1" ht="27" customHeight="1" x14ac:dyDescent="0.25">
      <c r="B59" s="44" t="s">
        <v>47</v>
      </c>
      <c r="C59" s="45"/>
      <c r="D59" s="45"/>
      <c r="E59" s="45"/>
      <c r="F59" s="35" t="s">
        <v>5</v>
      </c>
      <c r="G59" s="35" t="s">
        <v>5</v>
      </c>
      <c r="H59" s="47">
        <v>3.66</v>
      </c>
      <c r="I59" s="47"/>
    </row>
    <row r="60" spans="2:9" s="19" customFormat="1" x14ac:dyDescent="0.25">
      <c r="B60" s="46" t="s">
        <v>21</v>
      </c>
      <c r="C60" s="45"/>
      <c r="D60" s="45"/>
      <c r="E60" s="36" t="s">
        <v>6</v>
      </c>
      <c r="F60" s="36"/>
      <c r="G60" s="39">
        <v>3.65</v>
      </c>
      <c r="H60" s="48">
        <v>3.65</v>
      </c>
      <c r="I60" s="48"/>
    </row>
    <row r="61" spans="2:9" s="19" customFormat="1" x14ac:dyDescent="0.25">
      <c r="B61" s="46" t="s">
        <v>22</v>
      </c>
      <c r="C61" s="45"/>
      <c r="D61" s="45"/>
      <c r="E61" s="36" t="s">
        <v>10</v>
      </c>
      <c r="F61" s="36"/>
      <c r="G61" s="39">
        <v>0.01</v>
      </c>
      <c r="H61" s="48">
        <v>0.01</v>
      </c>
      <c r="I61" s="48"/>
    </row>
    <row r="62" spans="2:9" s="19" customFormat="1" x14ac:dyDescent="0.25">
      <c r="B62" s="42" t="s">
        <v>5</v>
      </c>
      <c r="C62" s="43"/>
      <c r="D62" s="43"/>
      <c r="E62" s="38" t="s">
        <v>5</v>
      </c>
      <c r="F62" s="34"/>
      <c r="G62" s="40">
        <v>3.66</v>
      </c>
      <c r="H62" s="49">
        <v>3.66</v>
      </c>
      <c r="I62" s="49"/>
    </row>
    <row r="63" spans="2:9" ht="14.45" customHeight="1" x14ac:dyDescent="0.25">
      <c r="B63" s="56" t="s">
        <v>32</v>
      </c>
      <c r="C63" s="56"/>
      <c r="D63" s="56"/>
      <c r="E63" s="56"/>
      <c r="F63" s="37" t="s">
        <v>5</v>
      </c>
      <c r="G63" s="37" t="s">
        <v>5</v>
      </c>
      <c r="H63" s="57">
        <f>H68</f>
        <v>0.63000000000000012</v>
      </c>
      <c r="I63" s="58"/>
    </row>
    <row r="64" spans="2:9" ht="14.45" customHeight="1" x14ac:dyDescent="0.25">
      <c r="B64" s="59" t="s">
        <v>21</v>
      </c>
      <c r="C64" s="59"/>
      <c r="D64" s="59"/>
      <c r="E64" s="14" t="s">
        <v>6</v>
      </c>
      <c r="F64" s="14"/>
      <c r="G64" s="12">
        <v>0.33</v>
      </c>
      <c r="H64" s="60">
        <v>0.33</v>
      </c>
      <c r="I64" s="60"/>
    </row>
    <row r="65" spans="2:9" s="1" customFormat="1" ht="14.45" customHeight="1" x14ac:dyDescent="0.25">
      <c r="B65" s="61" t="s">
        <v>35</v>
      </c>
      <c r="C65" s="61"/>
      <c r="D65" s="61"/>
      <c r="E65" s="14" t="s">
        <v>10</v>
      </c>
      <c r="F65" s="14"/>
      <c r="G65" s="12">
        <v>0.25</v>
      </c>
      <c r="H65" s="55">
        <v>0.25</v>
      </c>
      <c r="I65" s="55"/>
    </row>
    <row r="66" spans="2:9" ht="14.45" customHeight="1" x14ac:dyDescent="0.25">
      <c r="B66" s="54" t="s">
        <v>34</v>
      </c>
      <c r="C66" s="54"/>
      <c r="D66" s="54"/>
      <c r="E66" s="14" t="s">
        <v>10</v>
      </c>
      <c r="F66" s="14"/>
      <c r="G66" s="12">
        <v>0.03</v>
      </c>
      <c r="H66" s="55">
        <v>0.03</v>
      </c>
      <c r="I66" s="55"/>
    </row>
    <row r="67" spans="2:9" ht="14.45" customHeight="1" x14ac:dyDescent="0.25">
      <c r="B67" s="54" t="s">
        <v>22</v>
      </c>
      <c r="C67" s="54"/>
      <c r="D67" s="54"/>
      <c r="E67" s="14" t="s">
        <v>10</v>
      </c>
      <c r="F67" s="14"/>
      <c r="G67" s="12">
        <v>0.02</v>
      </c>
      <c r="H67" s="55">
        <v>0.02</v>
      </c>
      <c r="I67" s="55"/>
    </row>
    <row r="68" spans="2:9" x14ac:dyDescent="0.25">
      <c r="B68" s="51" t="s">
        <v>5</v>
      </c>
      <c r="C68" s="51"/>
      <c r="D68" s="51"/>
      <c r="E68" s="21" t="s">
        <v>5</v>
      </c>
      <c r="F68" s="22"/>
      <c r="G68" s="23">
        <f>SUM(G64:G67)</f>
        <v>0.63000000000000012</v>
      </c>
      <c r="H68" s="52">
        <f>SUM(H64:I67)</f>
        <v>0.63000000000000012</v>
      </c>
      <c r="I68" s="53"/>
    </row>
    <row r="69" spans="2:9" s="16" customFormat="1" x14ac:dyDescent="0.25">
      <c r="B69" s="26" t="s">
        <v>46</v>
      </c>
      <c r="C69" s="24"/>
      <c r="D69" s="24"/>
      <c r="E69" s="24"/>
      <c r="F69" s="33">
        <f>F35+F13</f>
        <v>0.126</v>
      </c>
      <c r="G69" s="25">
        <f>G68+G58+G52+G43+G40+G35+G29+G22+G18+G62</f>
        <v>7.2100000000000009</v>
      </c>
      <c r="H69" s="81">
        <f>H68+H58+H52+H43+H40+H35+H29+H22+H18+H13+H62</f>
        <v>7.3360000000000003</v>
      </c>
      <c r="I69" s="81"/>
    </row>
    <row r="70" spans="2:9" x14ac:dyDescent="0.25">
      <c r="B70" s="50" t="s">
        <v>42</v>
      </c>
      <c r="C70" s="50"/>
      <c r="D70" s="50"/>
    </row>
    <row r="71" spans="2:9" ht="40.15" customHeight="1" x14ac:dyDescent="0.25">
      <c r="B71" s="41" t="s">
        <v>48</v>
      </c>
      <c r="C71" s="41"/>
      <c r="D71" s="41"/>
      <c r="E71" s="41"/>
      <c r="F71" s="41"/>
    </row>
  </sheetData>
  <mergeCells count="131">
    <mergeCell ref="K1:K4"/>
    <mergeCell ref="H7:I7"/>
    <mergeCell ref="F6:I6"/>
    <mergeCell ref="B6:D7"/>
    <mergeCell ref="E6:E7"/>
    <mergeCell ref="H69:I69"/>
    <mergeCell ref="B9:D9"/>
    <mergeCell ref="H9:I9"/>
    <mergeCell ref="B10:D10"/>
    <mergeCell ref="H10:I10"/>
    <mergeCell ref="B11:D11"/>
    <mergeCell ref="H11:I11"/>
    <mergeCell ref="B8:E8"/>
    <mergeCell ref="H8:I8"/>
    <mergeCell ref="D1:H3"/>
    <mergeCell ref="B15:D15"/>
    <mergeCell ref="H15:I15"/>
    <mergeCell ref="B16:D16"/>
    <mergeCell ref="H16:I16"/>
    <mergeCell ref="B17:D17"/>
    <mergeCell ref="H17:I17"/>
    <mergeCell ref="B12:D12"/>
    <mergeCell ref="H12:I12"/>
    <mergeCell ref="B13:D13"/>
    <mergeCell ref="H13:I13"/>
    <mergeCell ref="B14:E14"/>
    <mergeCell ref="H14:I14"/>
    <mergeCell ref="B22:D22"/>
    <mergeCell ref="H22:I22"/>
    <mergeCell ref="B23:E23"/>
    <mergeCell ref="H23:I23"/>
    <mergeCell ref="B20:D20"/>
    <mergeCell ref="H20:I20"/>
    <mergeCell ref="B21:D21"/>
    <mergeCell ref="H21:I21"/>
    <mergeCell ref="B18:D18"/>
    <mergeCell ref="H18:I18"/>
    <mergeCell ref="B19:E19"/>
    <mergeCell ref="H19:I19"/>
    <mergeCell ref="B27:D27"/>
    <mergeCell ref="H27:I27"/>
    <mergeCell ref="B29:D29"/>
    <mergeCell ref="H29:I29"/>
    <mergeCell ref="B30:E30"/>
    <mergeCell ref="H30:I30"/>
    <mergeCell ref="B24:D24"/>
    <mergeCell ref="H24:I24"/>
    <mergeCell ref="B26:D26"/>
    <mergeCell ref="H26:I26"/>
    <mergeCell ref="B25:D25"/>
    <mergeCell ref="H25:I25"/>
    <mergeCell ref="B28:D28"/>
    <mergeCell ref="H28:I28"/>
    <mergeCell ref="B34:D34"/>
    <mergeCell ref="H34:I34"/>
    <mergeCell ref="B35:D35"/>
    <mergeCell ref="H35:I35"/>
    <mergeCell ref="B36:E36"/>
    <mergeCell ref="H36:I36"/>
    <mergeCell ref="B31:D31"/>
    <mergeCell ref="H31:I31"/>
    <mergeCell ref="B32:D32"/>
    <mergeCell ref="H32:I32"/>
    <mergeCell ref="B33:D33"/>
    <mergeCell ref="H33:I33"/>
    <mergeCell ref="B41:E41"/>
    <mergeCell ref="H41:I41"/>
    <mergeCell ref="B42:D42"/>
    <mergeCell ref="H42:I42"/>
    <mergeCell ref="B37:D37"/>
    <mergeCell ref="H37:I37"/>
    <mergeCell ref="B39:D39"/>
    <mergeCell ref="H39:I39"/>
    <mergeCell ref="B40:D40"/>
    <mergeCell ref="H40:I40"/>
    <mergeCell ref="B38:D38"/>
    <mergeCell ref="H38:I38"/>
    <mergeCell ref="B46:D46"/>
    <mergeCell ref="H46:I46"/>
    <mergeCell ref="B47:D47"/>
    <mergeCell ref="H47:I47"/>
    <mergeCell ref="B48:D48"/>
    <mergeCell ref="H48:I48"/>
    <mergeCell ref="B43:D43"/>
    <mergeCell ref="H43:I43"/>
    <mergeCell ref="B44:E44"/>
    <mergeCell ref="H44:I44"/>
    <mergeCell ref="B45:D45"/>
    <mergeCell ref="H45:I45"/>
    <mergeCell ref="B53:E53"/>
    <mergeCell ref="H53:I53"/>
    <mergeCell ref="B52:D52"/>
    <mergeCell ref="H52:I52"/>
    <mergeCell ref="B49:D49"/>
    <mergeCell ref="H49:I49"/>
    <mergeCell ref="B50:D50"/>
    <mergeCell ref="H50:I50"/>
    <mergeCell ref="B51:D51"/>
    <mergeCell ref="H51:I51"/>
    <mergeCell ref="B56:D56"/>
    <mergeCell ref="H56:I56"/>
    <mergeCell ref="B57:D57"/>
    <mergeCell ref="H57:I57"/>
    <mergeCell ref="B58:D58"/>
    <mergeCell ref="H58:I58"/>
    <mergeCell ref="B54:D54"/>
    <mergeCell ref="H54:I54"/>
    <mergeCell ref="B55:D55"/>
    <mergeCell ref="H55:I55"/>
    <mergeCell ref="B71:F71"/>
    <mergeCell ref="B62:D62"/>
    <mergeCell ref="B59:E59"/>
    <mergeCell ref="B60:D60"/>
    <mergeCell ref="H59:I59"/>
    <mergeCell ref="H60:I60"/>
    <mergeCell ref="H61:I61"/>
    <mergeCell ref="H62:I62"/>
    <mergeCell ref="B61:D61"/>
    <mergeCell ref="B70:D70"/>
    <mergeCell ref="B68:D68"/>
    <mergeCell ref="H68:I68"/>
    <mergeCell ref="B66:D66"/>
    <mergeCell ref="H66:I66"/>
    <mergeCell ref="B67:D67"/>
    <mergeCell ref="H67:I67"/>
    <mergeCell ref="B63:E63"/>
    <mergeCell ref="H63:I63"/>
    <mergeCell ref="B64:D64"/>
    <mergeCell ref="H64:I64"/>
    <mergeCell ref="B65:D65"/>
    <mergeCell ref="H65:I65"/>
  </mergeCells>
  <pageMargins left="0.3" right="0.3" top="0.3" bottom="0.789579921259843" header="0.3" footer="0.3"/>
  <pageSetup orientation="portrait" horizontalDpi="300" verticalDpi="300" r:id="rId1"/>
  <headerFooter alignWithMargins="0">
    <oddFooter>&amp;L&amp;"Arial,Regular"&amp;8 5/18/2017 
&amp;"Arial"&amp;8Impact Totals by Project and Habitat
City of San Diego - Transportation &amp;&amp; Storm Water &amp;R&amp;"Arial,Regular"&amp;8 1 /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showGridLine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14" sqref="K14:L14"/>
    </sheetView>
  </sheetViews>
  <sheetFormatPr defaultColWidth="8.85546875" defaultRowHeight="15" x14ac:dyDescent="0.25"/>
  <cols>
    <col min="1" max="1" width="14.5703125" style="1" customWidth="1"/>
    <col min="2" max="2" width="0.85546875" style="1" customWidth="1"/>
    <col min="3" max="3" width="12.28515625" style="1" customWidth="1"/>
    <col min="4" max="4" width="1" style="1" customWidth="1"/>
    <col min="5" max="5" width="15.140625" style="1" customWidth="1"/>
    <col min="6" max="6" width="7" style="1" customWidth="1"/>
    <col min="7" max="7" width="12.42578125" style="1" customWidth="1"/>
    <col min="8" max="8" width="7" style="1" customWidth="1"/>
    <col min="9" max="9" width="0.28515625" style="1" customWidth="1"/>
    <col min="10" max="10" width="5.28515625" style="1" customWidth="1"/>
    <col min="11" max="11" width="7.28515625" style="1" customWidth="1"/>
    <col min="12" max="12" width="10.140625" style="1" customWidth="1"/>
    <col min="13" max="13" width="18.42578125" style="1" customWidth="1"/>
    <col min="14" max="16384" width="8.85546875" style="1"/>
  </cols>
  <sheetData>
    <row r="1" spans="2:13" ht="6" customHeight="1" x14ac:dyDescent="0.25"/>
    <row r="2" spans="2:13" ht="3" customHeight="1" x14ac:dyDescent="0.25">
      <c r="J2" s="71"/>
      <c r="K2" s="71"/>
    </row>
    <row r="3" spans="2:13" ht="36" customHeight="1" x14ac:dyDescent="0.25">
      <c r="B3" s="71"/>
      <c r="C3" s="71"/>
      <c r="E3" s="83" t="s">
        <v>33</v>
      </c>
      <c r="F3" s="71"/>
      <c r="G3" s="71"/>
      <c r="H3" s="71"/>
      <c r="J3" s="71"/>
      <c r="K3" s="71"/>
    </row>
    <row r="4" spans="2:13" ht="24.95" customHeight="1" x14ac:dyDescent="0.25">
      <c r="E4" s="71"/>
      <c r="F4" s="71"/>
      <c r="G4" s="71"/>
      <c r="H4" s="71"/>
      <c r="J4" s="71"/>
      <c r="K4" s="71"/>
    </row>
    <row r="5" spans="2:13" ht="1.9" customHeight="1" x14ac:dyDescent="0.25">
      <c r="J5" s="71"/>
      <c r="K5" s="71"/>
    </row>
    <row r="6" spans="2:13" ht="3" customHeight="1" x14ac:dyDescent="0.25"/>
    <row r="7" spans="2:13" s="2" customFormat="1" ht="3" customHeight="1" thickBot="1" x14ac:dyDescent="0.3"/>
    <row r="8" spans="2:13" ht="21.6" customHeight="1" x14ac:dyDescent="0.25">
      <c r="C8" s="99" t="s">
        <v>1</v>
      </c>
      <c r="D8" s="27"/>
      <c r="E8" s="27"/>
      <c r="F8" s="96" t="s">
        <v>2</v>
      </c>
      <c r="G8" s="98" t="s">
        <v>41</v>
      </c>
      <c r="H8" s="74"/>
      <c r="I8" s="74"/>
      <c r="J8" s="74"/>
      <c r="K8" s="74"/>
      <c r="L8" s="75"/>
    </row>
    <row r="9" spans="2:13" s="2" customFormat="1" ht="25.9" customHeight="1" thickBot="1" x14ac:dyDescent="0.3">
      <c r="C9" s="28"/>
      <c r="D9" s="29"/>
      <c r="E9" s="30"/>
      <c r="F9" s="97"/>
      <c r="G9" s="31" t="s">
        <v>3</v>
      </c>
      <c r="H9" s="89" t="s">
        <v>4</v>
      </c>
      <c r="I9" s="89"/>
      <c r="J9" s="89"/>
      <c r="K9" s="89" t="s">
        <v>40</v>
      </c>
      <c r="L9" s="90"/>
    </row>
    <row r="10" spans="2:13" x14ac:dyDescent="0.25">
      <c r="C10" s="82">
        <v>2016</v>
      </c>
      <c r="D10" s="67"/>
      <c r="E10" s="67"/>
      <c r="F10" s="67"/>
      <c r="G10" s="13" t="s">
        <v>5</v>
      </c>
      <c r="H10" s="91" t="s">
        <v>5</v>
      </c>
      <c r="I10" s="92"/>
      <c r="J10" s="92"/>
      <c r="K10" s="93" t="s">
        <v>5</v>
      </c>
      <c r="L10" s="67"/>
    </row>
    <row r="11" spans="2:13" ht="14.45" customHeight="1" x14ac:dyDescent="0.25">
      <c r="C11" s="54" t="s">
        <v>17</v>
      </c>
      <c r="D11" s="54"/>
      <c r="E11" s="54"/>
      <c r="F11" s="15" t="s">
        <v>18</v>
      </c>
      <c r="G11" s="14"/>
      <c r="H11" s="60">
        <f>'Impact Totals By Project And Ha'!G45</f>
        <v>0.03</v>
      </c>
      <c r="I11" s="85"/>
      <c r="J11" s="85"/>
      <c r="K11" s="60">
        <f>G11+H11</f>
        <v>0.03</v>
      </c>
      <c r="L11" s="85"/>
      <c r="M11" s="2"/>
    </row>
    <row r="12" spans="2:13" ht="14.45" customHeight="1" x14ac:dyDescent="0.25">
      <c r="C12" s="54" t="s">
        <v>21</v>
      </c>
      <c r="D12" s="54"/>
      <c r="E12" s="54"/>
      <c r="F12" s="15" t="s">
        <v>6</v>
      </c>
      <c r="G12" s="14"/>
      <c r="H12" s="60">
        <f>'Impact Totals By Project And Ha'!G64+'Impact Totals By Project And Ha'!G60</f>
        <v>3.98</v>
      </c>
      <c r="I12" s="85"/>
      <c r="J12" s="85"/>
      <c r="K12" s="60">
        <f>G12+H12</f>
        <v>3.98</v>
      </c>
      <c r="L12" s="85"/>
      <c r="M12" s="2"/>
    </row>
    <row r="13" spans="2:13" x14ac:dyDescent="0.25">
      <c r="C13" s="54" t="s">
        <v>14</v>
      </c>
      <c r="D13" s="54"/>
      <c r="E13" s="54"/>
      <c r="F13" s="15" t="s">
        <v>6</v>
      </c>
      <c r="G13" s="12">
        <f>'Impact Totals By Project And Ha'!F9</f>
        <v>1.0999999999999999E-2</v>
      </c>
      <c r="H13" s="60">
        <f>'Impact Totals By Project And Ha'!G20+'Impact Totals By Project And Ha'!G46</f>
        <v>0.62</v>
      </c>
      <c r="I13" s="85"/>
      <c r="J13" s="85"/>
      <c r="K13" s="60">
        <f>G13+H13</f>
        <v>0.63100000000000001</v>
      </c>
      <c r="L13" s="85"/>
      <c r="M13" s="2"/>
    </row>
    <row r="14" spans="2:13" ht="14.45" customHeight="1" x14ac:dyDescent="0.25">
      <c r="C14" s="54" t="s">
        <v>7</v>
      </c>
      <c r="D14" s="54"/>
      <c r="E14" s="54"/>
      <c r="F14" s="15" t="s">
        <v>6</v>
      </c>
      <c r="G14" s="12">
        <f>'Impact Totals By Project And Ha'!F10</f>
        <v>2E-3</v>
      </c>
      <c r="H14" s="60">
        <f>'Impact Totals By Project And Ha'!G31+'Impact Totals By Project And Ha'!G47</f>
        <v>0.13</v>
      </c>
      <c r="I14" s="85"/>
      <c r="J14" s="85"/>
      <c r="K14" s="60">
        <f>G14+H14</f>
        <v>0.13200000000000001</v>
      </c>
      <c r="L14" s="85"/>
      <c r="M14" s="2"/>
    </row>
    <row r="15" spans="2:13" ht="14.45" customHeight="1" x14ac:dyDescent="0.25">
      <c r="C15" s="54" t="s">
        <v>8</v>
      </c>
      <c r="D15" s="54"/>
      <c r="E15" s="54"/>
      <c r="F15" s="15" t="s">
        <v>9</v>
      </c>
      <c r="G15" s="12">
        <f>'Impact Totals By Project And Ha'!F11</f>
        <v>1.2999999999999999E-2</v>
      </c>
      <c r="H15" s="60"/>
      <c r="I15" s="85"/>
      <c r="J15" s="85"/>
      <c r="K15" s="60">
        <f t="shared" ref="K15:K28" si="0">G15+H15</f>
        <v>1.2999999999999999E-2</v>
      </c>
      <c r="L15" s="85"/>
      <c r="M15" s="2"/>
    </row>
    <row r="16" spans="2:13" ht="14.45" customHeight="1" x14ac:dyDescent="0.25">
      <c r="C16" s="54" t="s">
        <v>19</v>
      </c>
      <c r="D16" s="54"/>
      <c r="E16" s="54"/>
      <c r="F16" s="15" t="s">
        <v>9</v>
      </c>
      <c r="G16" s="12"/>
      <c r="H16" s="60">
        <f>'Impact Totals By Project And Ha'!G48</f>
        <v>0.02</v>
      </c>
      <c r="I16" s="85"/>
      <c r="J16" s="85"/>
      <c r="K16" s="60">
        <f t="shared" si="0"/>
        <v>0.02</v>
      </c>
      <c r="L16" s="85"/>
      <c r="M16" s="2"/>
    </row>
    <row r="17" spans="3:13" ht="14.45" customHeight="1" x14ac:dyDescent="0.25">
      <c r="C17" s="54" t="s">
        <v>11</v>
      </c>
      <c r="D17" s="54"/>
      <c r="E17" s="54"/>
      <c r="F17" s="15" t="s">
        <v>10</v>
      </c>
      <c r="G17" s="12"/>
      <c r="H17" s="60">
        <f>'Impact Totals By Project And Ha'!G37</f>
        <v>0.01</v>
      </c>
      <c r="I17" s="85"/>
      <c r="J17" s="85"/>
      <c r="K17" s="60">
        <f t="shared" si="0"/>
        <v>0.01</v>
      </c>
      <c r="L17" s="85"/>
      <c r="M17" s="5"/>
    </row>
    <row r="18" spans="3:13" s="2" customFormat="1" ht="22.15" customHeight="1" x14ac:dyDescent="0.25">
      <c r="C18" s="61" t="s">
        <v>39</v>
      </c>
      <c r="D18" s="61"/>
      <c r="E18" s="61"/>
      <c r="F18" s="15" t="s">
        <v>10</v>
      </c>
      <c r="G18" s="12"/>
      <c r="H18" s="60">
        <f>'Impact Totals By Project And Ha'!G25</f>
        <v>0.21</v>
      </c>
      <c r="I18" s="85"/>
      <c r="J18" s="85"/>
      <c r="K18" s="60">
        <f>G18+H18</f>
        <v>0.21</v>
      </c>
      <c r="L18" s="85"/>
      <c r="M18" s="5"/>
    </row>
    <row r="19" spans="3:13" ht="24.6" customHeight="1" x14ac:dyDescent="0.25">
      <c r="C19" s="61" t="s">
        <v>43</v>
      </c>
      <c r="D19" s="61"/>
      <c r="E19" s="61"/>
      <c r="F19" s="15" t="s">
        <v>10</v>
      </c>
      <c r="G19" s="12"/>
      <c r="H19" s="60">
        <f>'Impact Totals By Project And Ha'!G15+'Impact Totals By Project And Ha'!G38+'Impact Totals By Project And Ha'!G65</f>
        <v>0.31</v>
      </c>
      <c r="I19" s="85"/>
      <c r="J19" s="85"/>
      <c r="K19" s="60">
        <f>G19+H19</f>
        <v>0.31</v>
      </c>
      <c r="L19" s="85"/>
      <c r="M19" s="2"/>
    </row>
    <row r="20" spans="3:13" ht="21.6" customHeight="1" x14ac:dyDescent="0.25">
      <c r="C20" s="54" t="s">
        <v>44</v>
      </c>
      <c r="D20" s="54"/>
      <c r="E20" s="54"/>
      <c r="F20" s="15" t="s">
        <v>10</v>
      </c>
      <c r="G20" s="12"/>
      <c r="H20" s="55">
        <f>'Impact Totals By Project And Ha'!G24+'Impact Totals By Project And Ha'!G66</f>
        <v>0.14000000000000001</v>
      </c>
      <c r="I20" s="55"/>
      <c r="J20" s="55"/>
      <c r="K20" s="60">
        <f>G20+H20</f>
        <v>0.14000000000000001</v>
      </c>
      <c r="L20" s="85"/>
      <c r="M20" s="2"/>
    </row>
    <row r="21" spans="3:13" ht="14.45" customHeight="1" x14ac:dyDescent="0.25">
      <c r="C21" s="54" t="s">
        <v>22</v>
      </c>
      <c r="D21" s="54"/>
      <c r="E21" s="54"/>
      <c r="F21" s="15" t="s">
        <v>10</v>
      </c>
      <c r="G21" s="12"/>
      <c r="H21" s="60">
        <f>'Impact Totals By Project And Ha'!G54+'Impact Totals By Project And Ha'!G67+'Impact Totals By Project And Ha'!G61</f>
        <v>0.31000000000000005</v>
      </c>
      <c r="I21" s="85"/>
      <c r="J21" s="85"/>
      <c r="K21" s="60">
        <f t="shared" si="0"/>
        <v>0.31000000000000005</v>
      </c>
      <c r="L21" s="85"/>
      <c r="M21" s="2"/>
    </row>
    <row r="22" spans="3:13" ht="14.45" customHeight="1" x14ac:dyDescent="0.25">
      <c r="C22" s="54" t="s">
        <v>20</v>
      </c>
      <c r="D22" s="54"/>
      <c r="E22" s="54"/>
      <c r="F22" s="15" t="s">
        <v>10</v>
      </c>
      <c r="G22" s="12"/>
      <c r="H22" s="60">
        <f>'Impact Totals By Project And Ha'!G42+'Impact Totals By Project And Ha'!G49+'Impact Totals By Project And Ha'!G55</f>
        <v>0.3</v>
      </c>
      <c r="I22" s="85"/>
      <c r="J22" s="85"/>
      <c r="K22" s="60">
        <f t="shared" si="0"/>
        <v>0.3</v>
      </c>
      <c r="L22" s="85"/>
      <c r="M22" s="2"/>
    </row>
    <row r="23" spans="3:13" ht="14.45" customHeight="1" x14ac:dyDescent="0.25">
      <c r="C23" s="54" t="s">
        <v>12</v>
      </c>
      <c r="D23" s="54"/>
      <c r="E23" s="54"/>
      <c r="F23" s="15" t="s">
        <v>10</v>
      </c>
      <c r="G23" s="12"/>
      <c r="H23" s="60">
        <f>'Impact Totals By Project And Ha'!G16+'Impact Totals By Project And Ha'!G26+'Impact Totals By Project And Ha'!G39</f>
        <v>0.14000000000000001</v>
      </c>
      <c r="I23" s="85"/>
      <c r="J23" s="85"/>
      <c r="K23" s="60">
        <f t="shared" si="0"/>
        <v>0.14000000000000001</v>
      </c>
      <c r="L23" s="85"/>
      <c r="M23" s="2"/>
    </row>
    <row r="24" spans="3:13" ht="14.45" customHeight="1" x14ac:dyDescent="0.25">
      <c r="C24" s="54" t="s">
        <v>15</v>
      </c>
      <c r="D24" s="54"/>
      <c r="E24" s="54"/>
      <c r="F24" s="15" t="s">
        <v>10</v>
      </c>
      <c r="G24" s="12">
        <f>'Impact Totals By Project And Ha'!F32</f>
        <v>0.04</v>
      </c>
      <c r="H24" s="60"/>
      <c r="I24" s="85"/>
      <c r="J24" s="85"/>
      <c r="K24" s="60">
        <f t="shared" si="0"/>
        <v>0.04</v>
      </c>
      <c r="L24" s="85"/>
      <c r="M24" s="2"/>
    </row>
    <row r="25" spans="3:13" x14ac:dyDescent="0.25">
      <c r="C25" s="59" t="s">
        <v>23</v>
      </c>
      <c r="D25" s="67"/>
      <c r="E25" s="67"/>
      <c r="F25" s="15" t="s">
        <v>10</v>
      </c>
      <c r="G25" s="12"/>
      <c r="H25" s="60">
        <f>'Impact Totals By Project And Ha'!G56</f>
        <v>0.02</v>
      </c>
      <c r="I25" s="85"/>
      <c r="J25" s="85"/>
      <c r="K25" s="60">
        <f t="shared" si="0"/>
        <v>0.02</v>
      </c>
      <c r="L25" s="85"/>
      <c r="M25" s="2"/>
    </row>
    <row r="26" spans="3:13" ht="14.45" customHeight="1" x14ac:dyDescent="0.25">
      <c r="C26" s="54" t="s">
        <v>13</v>
      </c>
      <c r="D26" s="54"/>
      <c r="E26" s="54"/>
      <c r="F26" s="15" t="s">
        <v>10</v>
      </c>
      <c r="G26" s="12">
        <f>'Impact Totals By Project And Ha'!F12</f>
        <v>0.03</v>
      </c>
      <c r="H26" s="60">
        <f>'Impact Totals By Project And Ha'!G17+'Impact Totals By Project And Ha'!G21+'Impact Totals By Project And Ha'!G27+'Impact Totals By Project And Ha'!G34+'Impact Totals By Project And Ha'!G50+'Impact Totals By Project And Ha'!G57</f>
        <v>0.57000000000000006</v>
      </c>
      <c r="I26" s="85"/>
      <c r="J26" s="85"/>
      <c r="K26" s="60">
        <f t="shared" si="0"/>
        <v>0.60000000000000009</v>
      </c>
      <c r="L26" s="85"/>
      <c r="M26" s="2"/>
    </row>
    <row r="27" spans="3:13" s="2" customFormat="1" ht="21.6" customHeight="1" x14ac:dyDescent="0.25">
      <c r="C27" s="61" t="s">
        <v>38</v>
      </c>
      <c r="D27" s="61"/>
      <c r="E27" s="61"/>
      <c r="F27" s="15" t="s">
        <v>10</v>
      </c>
      <c r="G27" s="12"/>
      <c r="H27" s="60">
        <f>'Impact Totals By Project And Ha'!G28+'Impact Totals By Project And Ha'!G51</f>
        <v>0.42</v>
      </c>
      <c r="I27" s="85"/>
      <c r="J27" s="85"/>
      <c r="K27" s="60">
        <f>G27+H27</f>
        <v>0.42</v>
      </c>
      <c r="L27" s="85"/>
    </row>
    <row r="28" spans="3:13" ht="25.15" customHeight="1" x14ac:dyDescent="0.25">
      <c r="C28" s="88" t="s">
        <v>16</v>
      </c>
      <c r="D28" s="88"/>
      <c r="E28" s="88"/>
      <c r="F28" s="17" t="s">
        <v>10</v>
      </c>
      <c r="G28" s="32">
        <f>'Impact Totals By Project And Ha'!F33</f>
        <v>0.03</v>
      </c>
      <c r="H28" s="94"/>
      <c r="I28" s="95"/>
      <c r="J28" s="95"/>
      <c r="K28" s="94">
        <f t="shared" si="0"/>
        <v>0.03</v>
      </c>
      <c r="L28" s="95"/>
      <c r="M28" s="2"/>
    </row>
    <row r="29" spans="3:13" x14ac:dyDescent="0.25">
      <c r="C29" s="84" t="s">
        <v>46</v>
      </c>
      <c r="D29" s="84"/>
      <c r="E29" s="84"/>
      <c r="F29" s="24" t="s">
        <v>5</v>
      </c>
      <c r="G29" s="25">
        <f>SUM(G11:G28)</f>
        <v>0.126</v>
      </c>
      <c r="H29" s="86">
        <f>SUM(H11:J28)</f>
        <v>7.2099999999999973</v>
      </c>
      <c r="I29" s="87"/>
      <c r="J29" s="87"/>
      <c r="K29" s="86">
        <f>SUM(K11:L28)</f>
        <v>7.3359999999999976</v>
      </c>
      <c r="L29" s="87"/>
    </row>
    <row r="30" spans="3:13" x14ac:dyDescent="0.25">
      <c r="C30" s="50" t="s">
        <v>42</v>
      </c>
      <c r="D30" s="50"/>
      <c r="E30" s="50"/>
    </row>
    <row r="52" spans="7:11" x14ac:dyDescent="0.25">
      <c r="G52" s="3"/>
      <c r="K52" s="3"/>
    </row>
  </sheetData>
  <mergeCells count="68">
    <mergeCell ref="C23:E23"/>
    <mergeCell ref="H28:J28"/>
    <mergeCell ref="K28:L28"/>
    <mergeCell ref="H27:J27"/>
    <mergeCell ref="K27:L27"/>
    <mergeCell ref="C25:E25"/>
    <mergeCell ref="H25:J25"/>
    <mergeCell ref="K25:L25"/>
    <mergeCell ref="C26:E26"/>
    <mergeCell ref="H26:J26"/>
    <mergeCell ref="K26:L26"/>
    <mergeCell ref="C16:E16"/>
    <mergeCell ref="H16:J16"/>
    <mergeCell ref="K16:L16"/>
    <mergeCell ref="C22:E22"/>
    <mergeCell ref="H22:J22"/>
    <mergeCell ref="K22:L22"/>
    <mergeCell ref="C17:E17"/>
    <mergeCell ref="H17:J17"/>
    <mergeCell ref="K17:L17"/>
    <mergeCell ref="C21:E21"/>
    <mergeCell ref="H21:J21"/>
    <mergeCell ref="K21:L21"/>
    <mergeCell ref="H18:J18"/>
    <mergeCell ref="H19:J19"/>
    <mergeCell ref="H20:J20"/>
    <mergeCell ref="C19:E19"/>
    <mergeCell ref="C14:E14"/>
    <mergeCell ref="H14:J14"/>
    <mergeCell ref="K14:L14"/>
    <mergeCell ref="C15:E15"/>
    <mergeCell ref="H15:J15"/>
    <mergeCell ref="K15:L15"/>
    <mergeCell ref="C12:E12"/>
    <mergeCell ref="H12:J12"/>
    <mergeCell ref="K12:L12"/>
    <mergeCell ref="C13:E13"/>
    <mergeCell ref="H13:J13"/>
    <mergeCell ref="K13:L13"/>
    <mergeCell ref="C10:F10"/>
    <mergeCell ref="H10:J10"/>
    <mergeCell ref="K10:L10"/>
    <mergeCell ref="C11:E11"/>
    <mergeCell ref="H11:J11"/>
    <mergeCell ref="K11:L11"/>
    <mergeCell ref="J2:K5"/>
    <mergeCell ref="B3:C3"/>
    <mergeCell ref="E3:H4"/>
    <mergeCell ref="K9:L9"/>
    <mergeCell ref="H9:J9"/>
    <mergeCell ref="G8:L8"/>
    <mergeCell ref="F8:F9"/>
    <mergeCell ref="C30:E30"/>
    <mergeCell ref="C27:E27"/>
    <mergeCell ref="C29:E29"/>
    <mergeCell ref="K18:L18"/>
    <mergeCell ref="K19:L19"/>
    <mergeCell ref="K20:L20"/>
    <mergeCell ref="C18:E18"/>
    <mergeCell ref="H23:J23"/>
    <mergeCell ref="K23:L23"/>
    <mergeCell ref="C24:E24"/>
    <mergeCell ref="H24:J24"/>
    <mergeCell ref="K24:L24"/>
    <mergeCell ref="H29:J29"/>
    <mergeCell ref="K29:L29"/>
    <mergeCell ref="C20:E20"/>
    <mergeCell ref="C28:E28"/>
  </mergeCells>
  <pageMargins left="0.3" right="0.3" top="0.3" bottom="0.789579921259843" header="0.3" footer="0.3"/>
  <pageSetup orientation="portrait" horizontalDpi="300" verticalDpi="300"/>
  <headerFooter alignWithMargins="0">
    <oddFooter>&amp;L&amp;"Arial,Regular"&amp;8 5/19/2017 
&amp;"Arial"&amp;8Impact Totals by Year and Habitat
City of San Diego - Transportation &amp;&amp; Storm Water &amp;R&amp;"Arial,Regular"&amp;8 1 / 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Impact Totals By Project And Ha</vt:lpstr>
      <vt:lpstr>Impact Totals By Year And Habit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Lisa</dc:creator>
  <cp:lastModifiedBy>jfajardo</cp:lastModifiedBy>
  <dcterms:created xsi:type="dcterms:W3CDTF">2017-05-18T20:21:44Z</dcterms:created>
  <dcterms:modified xsi:type="dcterms:W3CDTF">2017-05-24T02:20:39Z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