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Sustainability\Budget and Division Workplan\CAP related budget FY18\"/>
    </mc:Choice>
  </mc:AlternateContent>
  <bookViews>
    <workbookView xWindow="0" yWindow="0" windowWidth="28800" windowHeight="12420"/>
  </bookViews>
  <sheets>
    <sheet name="Summary" sheetId="4" r:id="rId1"/>
    <sheet name="Budget Details" sheetId="1" r:id="rId2"/>
    <sheet name="Key" sheetId="5" r:id="rId3"/>
    <sheet name="May Revise CIP Projects" sheetId="6" r:id="rId4"/>
  </sheets>
  <externalReferences>
    <externalReference r:id="rId5"/>
  </externalReferences>
  <definedNames>
    <definedName name="_xlnm._FilterDatabase" localSheetId="1" hidden="1">'Budget Details'!$A$1:$L$65</definedName>
    <definedName name="_xlnm.Print_Area" localSheetId="1">'Budget Details'!$A:$K</definedName>
    <definedName name="_xlnm.Print_Titles" localSheetId="1">'Budget Details'!$1:$1</definedName>
  </definedNames>
  <calcPr calcId="152511"/>
  <pivotCaches>
    <pivotCache cacheId="3" r:id="rId6"/>
    <pivotCache cacheId="9" r:id="rId7"/>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23" i="6" l="1"/>
  <c r="J211" i="6"/>
  <c r="J206" i="6"/>
  <c r="H200" i="6"/>
  <c r="J200" i="6" s="1"/>
  <c r="J195" i="6"/>
  <c r="J190" i="6"/>
  <c r="J183" i="6"/>
  <c r="J182" i="6"/>
  <c r="J181" i="6"/>
  <c r="J180" i="6"/>
  <c r="J163" i="6"/>
  <c r="J158" i="6"/>
  <c r="J153" i="6"/>
  <c r="J148" i="6"/>
  <c r="J133" i="6"/>
  <c r="J118" i="6"/>
  <c r="J103" i="6"/>
  <c r="J81" i="6"/>
  <c r="H76" i="6"/>
  <c r="J61" i="6"/>
  <c r="J14" i="6"/>
  <c r="J13" i="6"/>
  <c r="J6" i="6"/>
  <c r="B40" i="4"/>
  <c r="I223" i="6" l="1"/>
  <c r="J76" i="6"/>
  <c r="K223" i="6" s="1"/>
  <c r="I3" i="1"/>
  <c r="I4" i="1"/>
  <c r="I5" i="1"/>
  <c r="I6" i="1"/>
  <c r="I7" i="1"/>
  <c r="I8" i="1"/>
  <c r="I9" i="1"/>
  <c r="I10" i="1"/>
  <c r="I11" i="1"/>
  <c r="I12" i="1"/>
  <c r="I13" i="1"/>
  <c r="I14" i="1"/>
  <c r="I15" i="1"/>
  <c r="I16" i="1"/>
  <c r="I17" i="1"/>
  <c r="I18" i="1"/>
  <c r="I19" i="1"/>
  <c r="I20" i="1"/>
  <c r="I21" i="1"/>
  <c r="I22" i="1"/>
  <c r="I23" i="1"/>
  <c r="I24" i="1"/>
  <c r="I25" i="1"/>
  <c r="I26" i="1"/>
  <c r="I27" i="1"/>
  <c r="I28" i="1"/>
  <c r="I29" i="1"/>
  <c r="I30" i="1"/>
  <c r="I31" i="1"/>
  <c r="I32" i="1"/>
  <c r="I33" i="1"/>
  <c r="I34" i="1"/>
  <c r="I35" i="1"/>
  <c r="I36" i="1"/>
  <c r="I37" i="1"/>
  <c r="I38" i="1"/>
  <c r="I39" i="1"/>
  <c r="I40" i="1"/>
  <c r="I41" i="1"/>
  <c r="I42" i="1"/>
  <c r="I43" i="1"/>
  <c r="I44" i="1"/>
  <c r="I45" i="1"/>
  <c r="I46" i="1"/>
  <c r="I47" i="1"/>
  <c r="I48" i="1"/>
  <c r="I49" i="1"/>
  <c r="I50" i="1"/>
  <c r="I51" i="1"/>
  <c r="I52" i="1"/>
  <c r="I53" i="1"/>
  <c r="I54" i="1"/>
  <c r="I55" i="1"/>
  <c r="I56" i="1"/>
  <c r="I57" i="1"/>
  <c r="I58" i="1"/>
  <c r="I59" i="1"/>
  <c r="I60" i="1"/>
  <c r="I61" i="1"/>
  <c r="I62" i="1"/>
  <c r="I63" i="1"/>
  <c r="I64" i="1"/>
  <c r="I65" i="1"/>
  <c r="I2" i="1"/>
  <c r="H2" i="1"/>
  <c r="H3" i="1" l="1"/>
  <c r="H4" i="1"/>
  <c r="H5" i="1"/>
  <c r="H6" i="1"/>
  <c r="H7" i="1"/>
  <c r="H8" i="1"/>
  <c r="H9" i="1"/>
  <c r="H10" i="1"/>
  <c r="H11" i="1"/>
  <c r="H12" i="1"/>
  <c r="H13" i="1"/>
  <c r="H14" i="1"/>
  <c r="H15" i="1"/>
  <c r="H16" i="1"/>
  <c r="H17" i="1"/>
  <c r="H18" i="1"/>
  <c r="H19" i="1"/>
  <c r="H20" i="1"/>
  <c r="H21" i="1"/>
  <c r="H22" i="1"/>
  <c r="H23" i="1"/>
  <c r="H24" i="1"/>
  <c r="H25" i="1"/>
  <c r="H26" i="1"/>
  <c r="H27" i="1"/>
  <c r="H28" i="1"/>
  <c r="H29" i="1"/>
  <c r="H30" i="1"/>
  <c r="H31" i="1"/>
  <c r="H32" i="1"/>
  <c r="H33" i="1"/>
  <c r="H34" i="1"/>
  <c r="H35" i="1"/>
  <c r="H36" i="1"/>
  <c r="H37" i="1"/>
  <c r="H38" i="1"/>
  <c r="H39" i="1"/>
  <c r="H40" i="1"/>
  <c r="H41" i="1"/>
  <c r="H42" i="1"/>
  <c r="H43" i="1"/>
  <c r="H44" i="1"/>
  <c r="H45" i="1"/>
  <c r="H46" i="1"/>
  <c r="H47" i="1"/>
  <c r="H48" i="1"/>
  <c r="H49" i="1"/>
  <c r="H50" i="1"/>
  <c r="H51" i="1"/>
  <c r="H52" i="1"/>
  <c r="H53" i="1"/>
  <c r="H54" i="1"/>
  <c r="H55" i="1"/>
  <c r="H56" i="1"/>
  <c r="H57" i="1"/>
  <c r="H58" i="1"/>
  <c r="H59" i="1"/>
  <c r="H60" i="1"/>
  <c r="H61" i="1"/>
  <c r="H62" i="1"/>
  <c r="H63" i="1"/>
  <c r="H64" i="1"/>
  <c r="H65" i="1"/>
  <c r="D102" i="1"/>
  <c r="D101" i="1"/>
  <c r="D100" i="1"/>
  <c r="D99" i="1"/>
  <c r="D103" i="1"/>
  <c r="F26" i="1" l="1"/>
  <c r="F65" i="1"/>
  <c r="F64" i="1"/>
  <c r="F63" i="1"/>
  <c r="F62" i="1"/>
  <c r="F61" i="1"/>
  <c r="F60" i="1"/>
  <c r="F59" i="1"/>
  <c r="F58" i="1"/>
  <c r="F57" i="1"/>
  <c r="F56" i="1"/>
  <c r="F55" i="1"/>
  <c r="F54" i="1"/>
  <c r="F53" i="1"/>
  <c r="F52" i="1"/>
  <c r="F51" i="1"/>
  <c r="F50" i="1"/>
  <c r="F49" i="1"/>
  <c r="F48" i="1"/>
  <c r="F47" i="1"/>
  <c r="F46" i="1"/>
  <c r="F45" i="1"/>
  <c r="F44" i="1"/>
  <c r="F43" i="1"/>
  <c r="F42" i="1"/>
  <c r="F41" i="1"/>
  <c r="F40" i="1"/>
  <c r="F39" i="1"/>
  <c r="F38" i="1"/>
  <c r="F37" i="1"/>
  <c r="F36" i="1"/>
  <c r="F35" i="1"/>
  <c r="F34" i="1"/>
  <c r="F33" i="1"/>
  <c r="F32" i="1"/>
  <c r="F31" i="1"/>
  <c r="F30" i="1"/>
  <c r="F29" i="1"/>
  <c r="F28" i="1"/>
  <c r="F27" i="1"/>
  <c r="F25" i="1"/>
  <c r="F24" i="1"/>
  <c r="F23" i="1"/>
  <c r="F22" i="1"/>
  <c r="F17" i="1" l="1"/>
  <c r="F21" i="1"/>
  <c r="F20" i="1"/>
  <c r="D19" i="1"/>
  <c r="F19" i="1" s="1"/>
  <c r="D18" i="1"/>
  <c r="F18" i="1" s="1"/>
  <c r="F16" i="1"/>
  <c r="F15" i="1"/>
  <c r="F14" i="1"/>
  <c r="F13" i="1"/>
  <c r="F12" i="1"/>
  <c r="F11" i="1"/>
  <c r="F10" i="1"/>
  <c r="F9" i="1"/>
  <c r="F8" i="1"/>
  <c r="D7" i="1"/>
  <c r="F7" i="1" s="1"/>
  <c r="F6" i="1"/>
  <c r="F5" i="1"/>
  <c r="F4" i="1"/>
  <c r="F3" i="1"/>
  <c r="F2" i="1"/>
  <c r="F67" i="1" l="1"/>
</calcChain>
</file>

<file path=xl/sharedStrings.xml><?xml version="1.0" encoding="utf-8"?>
<sst xmlns="http://schemas.openxmlformats.org/spreadsheetml/2006/main" count="1243" uniqueCount="321">
  <si>
    <t>Department/Division Name</t>
  </si>
  <si>
    <t>Efforts, Initiatives, and Activities</t>
  </si>
  <si>
    <t>Funding Source</t>
  </si>
  <si>
    <t>CAP-Direct or CAP-Indirect</t>
  </si>
  <si>
    <t>CAP Action</t>
  </si>
  <si>
    <t>Additional notes on effort, initiative, or activity</t>
  </si>
  <si>
    <t>Strategic Transportation Optimization Program Addition of one-time non-personnel expenditures associated with contractual services for the development of the Strategic Transportation Optimization Program (STOP) Guide.</t>
  </si>
  <si>
    <t>Direct</t>
  </si>
  <si>
    <t>CAP Actions</t>
  </si>
  <si>
    <t>Details</t>
  </si>
  <si>
    <t>City Attorney</t>
  </si>
  <si>
    <t>Climate Action Plan ImplementationAddition of 1.00 Deputy City Attorney and associated non-personnel expenditures to support the City's Climate Action Plan in the Civil Advisory Division.</t>
  </si>
  <si>
    <t>Indirect</t>
  </si>
  <si>
    <t>1.1a</t>
  </si>
  <si>
    <t>Residential Energy Conservation and Disclosure Ordinance</t>
  </si>
  <si>
    <t>1.1b</t>
  </si>
  <si>
    <t>Commercial Energy Conservation and Disclosure Ordinance</t>
  </si>
  <si>
    <t>Compressed Natural Gas Fueling StationAddition of non-personnel expenditures to support the implementation of the Compressed Natural Gas (CNG) fueling station at the Environmental Services Operations Station.</t>
  </si>
  <si>
    <t>Reduce Daily Per Capita Water Consumption</t>
  </si>
  <si>
    <t>Economic Development</t>
  </si>
  <si>
    <t>Reinvestment InitiativeAddition of 1.00 Program Manager, 1.00 Community Development Specialist 4, 1.00 Senior Management Analyst,  and 3.00 Community Development Specialist 3sfor the Reinvestment Initiative (ReI).</t>
  </si>
  <si>
    <t>Water Conservation and Disclosure Ordinance</t>
  </si>
  <si>
    <t>Outdoor Landscaping Ordinance</t>
  </si>
  <si>
    <t>Open Space Acreage ExpansionAddition of 2.00 Park Rangers and associated non-personnel expenditures to support operation and maintenance of additional Open Space acreage.</t>
  </si>
  <si>
    <t>100% Renewable Energy by 2035</t>
  </si>
  <si>
    <t>Vernal Pool Habitat Conservation Plan Support Addition of 1.00 Information Systems Analyst II, 1.00 Biologist II, 1.00 Associate Planner and associated non-personnel expenditures to support the Vernal Pool Habitat Conservation Plan.</t>
  </si>
  <si>
    <t>Increase Municipal ZEVs</t>
  </si>
  <si>
    <t>Vernal Pool Habitat Conservation Plan Support Addition of 1.00 Information Systems Analyst II, 1.00 Biologist II, 1.00 Associate Planner and associated non-personnel expenditures to support the Vernal Pool Habitat Conservation Plan..</t>
  </si>
  <si>
    <t>Covert Existing Fleet Diesel MSW Trucks to CNG or Low Emission Fuel</t>
  </si>
  <si>
    <t>Campbell ShipyardAddition of one-time non-personnel expenditures associated with contractual services for contaminate study to support the City's sediment contribution in the Campbell Shipyard.</t>
  </si>
  <si>
    <t>Increase Use of Mass Transit</t>
  </si>
  <si>
    <t>Continental Maritime Contaminated Sediment SupportAddition of one-time non-personnel expenditures associated with contractual services for contaminate study to support the City's sediment contribution in the San Diego Bay.</t>
  </si>
  <si>
    <t>Increase Commuter Walking Opportunities</t>
  </si>
  <si>
    <t>Naval Training Center Boat Channel DredgingAddition of one-time non-personnel expenditures associated with contractual services for Naval Training Center Boat Channel dredging.</t>
  </si>
  <si>
    <t>Bicycle Master Plan</t>
  </si>
  <si>
    <t>Potential Supplemental Environmental ProjectsAddition of non-personnel expenditures associated with contractual services for supplemental environmental projects to support water quality improvement projects.</t>
  </si>
  <si>
    <t>Traffic Signal Master Plan</t>
  </si>
  <si>
    <t>Slurry Seal MaintenanceAddition of non-personnel expenditures associated with contractual services to support Slurry Seal Maintenance.</t>
  </si>
  <si>
    <t>Transit-Orientated Development in TPA's</t>
  </si>
  <si>
    <t>Tree Maintenance and PlantingAddition of 1.00 Horticulturist, 1.00 Public Works Supervisor, and associated non-personnel expenditures for tree maintenance and planting to support the City's Climate Action Plan.</t>
  </si>
  <si>
    <t xml:space="preserve">Divert Solid Waste and Capture Landfill Methane Gas </t>
  </si>
  <si>
    <t>Addition of Code Compliance Program ManagerAddition of 1.00 Code Compliance Program Manager and non-personnel expenditures to support The Zero Waste Plan and the City Recycling Ordinance.</t>
  </si>
  <si>
    <t>Increase Urban Tree Canopy Coverage</t>
  </si>
  <si>
    <t>% CAP Attributable</t>
  </si>
  <si>
    <t>Total CAP Budget</t>
  </si>
  <si>
    <t>FY 2018 Proposed Budget</t>
  </si>
  <si>
    <t>Climate Action Plan Code EnforcementAddition of 2.00 Code Compliance Officers and non-personnel expenditures to support the Climate Action Plan.</t>
  </si>
  <si>
    <t>Environmental Services ProgramsAddition of 1.00 Code Compliance Supervisor, 2.00 Code Compliance Officers, 1.00 Heavy Truck Driver II, 1.00 Utility Worker II, and non-personnel expenditures to support the city-wide Recycling Ordinance, Homes less Abatement Program, and other code enforcements.</t>
  </si>
  <si>
    <t>Public Utilities</t>
  </si>
  <si>
    <t>Engineering Standard Drawings SupportAddition of 1.00 Principal Engineering Aide and associated non-personnel expenditures to provide drafting support for several new design standards manuals and meet regulatory demands for storm water and streetlights.</t>
  </si>
  <si>
    <t>Recycling Education and OutreachAddition of 2.00 Recycling Specialist 2s and non-personnel expenditures to support education and outreach for the Zero Waste Plan.</t>
  </si>
  <si>
    <t>General</t>
  </si>
  <si>
    <t>Other</t>
  </si>
  <si>
    <t>Citywide Energy Improvements</t>
  </si>
  <si>
    <t>Drainage Projects</t>
  </si>
  <si>
    <t>Watershed CIP</t>
  </si>
  <si>
    <t>Minor Bike Facilities</t>
  </si>
  <si>
    <t>Street Resurfacing and Reconstruction</t>
  </si>
  <si>
    <t>Installation of City Owned Street Lights</t>
  </si>
  <si>
    <t>Street Light Circuit Upgrades</t>
  </si>
  <si>
    <t>New Walkways</t>
  </si>
  <si>
    <t>School Traffic Safety Improvements</t>
  </si>
  <si>
    <t>Sidewalk Repair and Reconstruction</t>
  </si>
  <si>
    <t>Traffic Calming</t>
  </si>
  <si>
    <t>Install T/S Interconnect Systems</t>
  </si>
  <si>
    <t>Traffic Signals - Citywide</t>
  </si>
  <si>
    <t>Traffic Signals Modification</t>
  </si>
  <si>
    <t>PURE Water Program</t>
  </si>
  <si>
    <t>Miramar Landfill Facility Improvements</t>
  </si>
  <si>
    <t>Downtown Greenways</t>
  </si>
  <si>
    <t>Chollas Lake Improvements</t>
  </si>
  <si>
    <t>Mira Mesa Blvd Median/Erma Rd Improv</t>
  </si>
  <si>
    <t>SR 163/Friars Road</t>
  </si>
  <si>
    <t>University Avenue Mobility</t>
  </si>
  <si>
    <t>Miramar Landfill Greenery Expansion</t>
  </si>
  <si>
    <t>Future Waste Mgmt Disposal &amp; Pro Fac</t>
  </si>
  <si>
    <t>Police HQs CoGeneration Repower Project</t>
  </si>
  <si>
    <t>Evans Pond Reclaimed Water Pipeline Inst</t>
  </si>
  <si>
    <t>Torrey Pines N. Golf Course-Improvements</t>
  </si>
  <si>
    <t>Bayview Reservoir Solar Project</t>
  </si>
  <si>
    <t>MOC Complex Solar Project</t>
  </si>
  <si>
    <t>CNG Fueling Station for Refuse &amp; Recycling</t>
  </si>
  <si>
    <t>City Heights Pedestrian Improvements</t>
  </si>
  <si>
    <t>Market St-Euclid to Pitta-Improvements</t>
  </si>
  <si>
    <t>Carmel Valley CP-Turf Upgrades</t>
  </si>
  <si>
    <t>Ocean Air CP - Turf Upgrades</t>
  </si>
  <si>
    <t>Miramar Landfill Gas Recovery Improvemen</t>
  </si>
  <si>
    <t>Aerated Static Pile System</t>
  </si>
  <si>
    <t>Miramar Landfill Storm Water Improvement</t>
  </si>
  <si>
    <t>Miramar PubTipping/Resource Recovery Ctr</t>
  </si>
  <si>
    <t>Market Street-47th to Euclid-Complete Street</t>
  </si>
  <si>
    <t>Talmadge Traffic Calming Infrastructure</t>
  </si>
  <si>
    <t>Advanced Metering Infrastructure</t>
  </si>
  <si>
    <t>Capital Improvement Project</t>
  </si>
  <si>
    <t>Completed Hiking and Biking Trails PHR 10.2</t>
  </si>
  <si>
    <t>West Miramar Landfill - Phase 3</t>
  </si>
  <si>
    <t>SR94/Euclid Av Interchange Phase 3</t>
  </si>
  <si>
    <t>Torrey Pines Road Improvement Phase 3</t>
  </si>
  <si>
    <t>Energy Audits Addition of non-personnel expenditures for miscellaneous contractual services.</t>
  </si>
  <si>
    <t>Municipal Energy Strategy</t>
  </si>
  <si>
    <t>Roundabout Master Plan</t>
  </si>
  <si>
    <t>Methane Gas Capture from Wastewater Treatment Plant</t>
  </si>
  <si>
    <t>Administrative and Right of Way</t>
  </si>
  <si>
    <t>Water &amp; Energy Efficient Buildings</t>
  </si>
  <si>
    <t>Clean &amp; Renewable Energy</t>
  </si>
  <si>
    <t>Bicycling, Walking, Transit, and Land Use</t>
  </si>
  <si>
    <t>Zero Waste (Gas and Waste Management)</t>
  </si>
  <si>
    <t>Climate Resiliency</t>
  </si>
  <si>
    <t>Overarching Implementation</t>
  </si>
  <si>
    <t xml:space="preserve">Total: </t>
  </si>
  <si>
    <t>Row Labels</t>
  </si>
  <si>
    <t>Grand Total</t>
  </si>
  <si>
    <t>Sum of Total CAP Budget</t>
  </si>
  <si>
    <t>Over</t>
  </si>
  <si>
    <t>Column Labels</t>
  </si>
  <si>
    <t>ABT00003 Environmental Services</t>
  </si>
  <si>
    <t>ACA00001 Transportation &amp; Storm Water</t>
  </si>
  <si>
    <t>ACC00001 Transportation &amp; Storm Water</t>
  </si>
  <si>
    <t>AIA00001 Transportation &amp; Storm Water</t>
  </si>
  <si>
    <t>AID00005 Transportation &amp; Storm Water</t>
  </si>
  <si>
    <t>AIH00001 Transportation &amp; Storm Water</t>
  </si>
  <si>
    <t>AIH00002 Transportation &amp; Storm Water</t>
  </si>
  <si>
    <t>AIK00001 Transportation &amp; Storm Water</t>
  </si>
  <si>
    <t>AIK00002 Transportation &amp; Storm Water</t>
  </si>
  <si>
    <t>AIK00003 Transportation &amp; Storm Water</t>
  </si>
  <si>
    <t>AIL00001 Transportation &amp; Storm Water</t>
  </si>
  <si>
    <t>AIL00002 Transportation &amp; Storm Water</t>
  </si>
  <si>
    <t>AIL00004 Transportation &amp; Storm Water</t>
  </si>
  <si>
    <t>AIL00005 Transportation &amp; Storm Water</t>
  </si>
  <si>
    <t>ALA00001 Public Utilities</t>
  </si>
  <si>
    <t>L17000 Environmental Services</t>
  </si>
  <si>
    <t>L18000 Park &amp; Recreation</t>
  </si>
  <si>
    <t>L18001 Park &amp; Recreation</t>
  </si>
  <si>
    <t>RD16003 Transportation &amp; Storm Water</t>
  </si>
  <si>
    <t>RD12003 Park &amp; Recreation</t>
  </si>
  <si>
    <t>S00774 Environmental Services</t>
  </si>
  <si>
    <t>S00851 Transportation &amp; Storm Water</t>
  </si>
  <si>
    <t>S00915 Transportation &amp; Storm Water</t>
  </si>
  <si>
    <t>S00975 Environmental Services</t>
  </si>
  <si>
    <t>S01088 Environmental Services</t>
  </si>
  <si>
    <t>S10131 Police</t>
  </si>
  <si>
    <t>S13010 Park &amp; Recreation</t>
  </si>
  <si>
    <t>S14009 Transportation &amp; Storm Water</t>
  </si>
  <si>
    <t>S14019 Park &amp; Recreation</t>
  </si>
  <si>
    <t>S14021 Public Utilities</t>
  </si>
  <si>
    <t>S14022 Public Utilities</t>
  </si>
  <si>
    <t>S15000 Environmental Services</t>
  </si>
  <si>
    <t>S15023 Transportation &amp; Storm Water</t>
  </si>
  <si>
    <t>S15044 Transportation &amp; Storm Water</t>
  </si>
  <si>
    <t>S16022 Transportation &amp; Storm Water</t>
  </si>
  <si>
    <t>S16029 Park &amp; Recreation</t>
  </si>
  <si>
    <t>S16030 Park &amp; Recreation</t>
  </si>
  <si>
    <t>S16052 Environmental Services</t>
  </si>
  <si>
    <t>S16053 Environmental Services</t>
  </si>
  <si>
    <t>S16054 Environmental Services</t>
  </si>
  <si>
    <t>S16056 Environmental Services</t>
  </si>
  <si>
    <t>S16061 Transportation &amp; Storm Water</t>
  </si>
  <si>
    <t>S17001 Park &amp; Recreation</t>
  </si>
  <si>
    <t>S17008 Public Utilities</t>
  </si>
  <si>
    <t>Energy and Water Efficient Buildings</t>
  </si>
  <si>
    <t>Clean and Renewable Energy</t>
  </si>
  <si>
    <t>Zero Waste</t>
  </si>
  <si>
    <t>CAP Strategy</t>
  </si>
  <si>
    <t>CAP Strategy Details</t>
  </si>
  <si>
    <t>Environmental Services</t>
  </si>
  <si>
    <t>Vehicle Replacement FundTransfer of  non-personnel expenditures from the Recycling Fund to the Fleet Services Vehicle Replacement Fund related to the purchase of greenery and recycling collection vehicles.</t>
  </si>
  <si>
    <t>Bicycling, Walking, Transit, &amp; Land Use</t>
  </si>
  <si>
    <t>Climate Action Plan (CAP) Budget Key Terms/Definitions</t>
  </si>
  <si>
    <t>CAP-Direct</t>
  </si>
  <si>
    <t>efforts in department budgets that either are explicitly identified as CAP actions or directly support CAP GHG reduction goals</t>
  </si>
  <si>
    <t>CAP-Indirect</t>
  </si>
  <si>
    <t xml:space="preserve">effort that are not explicitly in the CAP or are not entirely CAP-related but otherwise support climate change efforts </t>
  </si>
  <si>
    <t>Refer to CAP Fiscal Year 2017 Implementation Plan Summary for descriptions of each action</t>
  </si>
  <si>
    <t>Department</t>
  </si>
  <si>
    <t>DSD</t>
  </si>
  <si>
    <t>Development Services</t>
  </si>
  <si>
    <t>EDD</t>
  </si>
  <si>
    <t>ESD</t>
  </si>
  <si>
    <t>IT</t>
  </si>
  <si>
    <t>Information Technology</t>
  </si>
  <si>
    <t>PUD</t>
  </si>
  <si>
    <t>READ</t>
  </si>
  <si>
    <t>Real Estate Assets</t>
  </si>
  <si>
    <t>TSW</t>
  </si>
  <si>
    <t>Transportation &amp; Stormwater</t>
  </si>
  <si>
    <t>Public Works</t>
  </si>
  <si>
    <t>PW</t>
  </si>
  <si>
    <t>Park &amp; Recreation Department</t>
  </si>
  <si>
    <t>P&amp;R</t>
  </si>
  <si>
    <t>PD</t>
  </si>
  <si>
    <t>Police Department</t>
  </si>
  <si>
    <t>Fire-Rescue</t>
  </si>
  <si>
    <t>Fire Station No. 22 - Point Loma / S00787</t>
  </si>
  <si>
    <t>Fund</t>
  </si>
  <si>
    <t>Proposed</t>
  </si>
  <si>
    <t>Change</t>
  </si>
  <si>
    <t>Revised</t>
  </si>
  <si>
    <t>100012</t>
  </si>
  <si>
    <t>Infrastructure Fund</t>
  </si>
  <si>
    <t>Infrastructure Funds have been added to this project as a result of increased cost estimates for construction.</t>
  </si>
  <si>
    <t>Library</t>
  </si>
  <si>
    <t>Mission Hills-Hillcrest Library / S13022</t>
  </si>
  <si>
    <t>400121</t>
  </si>
  <si>
    <t>Uptown DIF</t>
  </si>
  <si>
    <t>200209</t>
  </si>
  <si>
    <t>Library System Improvement Fund</t>
  </si>
  <si>
    <t>Development Impact Fees have been added to this project to free up Library System Improvement Funds that are needed for the San Ysidro Library.</t>
  </si>
  <si>
    <t>San Ysidro Branch Library / S00802</t>
  </si>
  <si>
    <t xml:space="preserve">Library System Improvement Funds have been added to this project as a result of increased cost estimates for construction. </t>
  </si>
  <si>
    <t xml:space="preserve">Park &amp; Recreation </t>
  </si>
  <si>
    <t>Beyer Park Development / S00752</t>
  </si>
  <si>
    <t>400093</t>
  </si>
  <si>
    <t>Otay Mesa-West</t>
  </si>
  <si>
    <t>Facilities Benefit Assessments Funds have been added to this project to provide for environmental permitting of a new 12.6 acre community park.</t>
  </si>
  <si>
    <t>Cesar Solis Community Park / S00649</t>
  </si>
  <si>
    <t>400856</t>
  </si>
  <si>
    <t>Otay Mesa FBA</t>
  </si>
  <si>
    <t xml:space="preserve">Facilities Benefit Assessments Funds  have been added to this project for construction. </t>
  </si>
  <si>
    <t>East Village Green Phase 1 / S16012</t>
  </si>
  <si>
    <t>400122</t>
  </si>
  <si>
    <t>Centre City DIF-Admin</t>
  </si>
  <si>
    <t>Development Impact Fees have been added to this project to complete design and construction.</t>
  </si>
  <si>
    <t>Egger/South Bay Community Park ADA Improvements / S15031</t>
  </si>
  <si>
    <t>400125</t>
  </si>
  <si>
    <t>Otay Mesa/Nestor Urb</t>
  </si>
  <si>
    <t xml:space="preserve">Development Impact Fees have been added to this project for design of Americans with Disabilities Act (ADA) upgrades to play area and path of travel. </t>
  </si>
  <si>
    <t>Hendrix Pond/Aviary Park / P18003</t>
  </si>
  <si>
    <t>400086</t>
  </si>
  <si>
    <t>Scripps Miramar Ranch</t>
  </si>
  <si>
    <t>Facilities Benefit Assessments Funds has been added to this project for preliminary engineering. This is a newly added project for Fiscal Year 2018.</t>
  </si>
  <si>
    <t>Hidden Trails Neighborhood Park / S00995</t>
  </si>
  <si>
    <t>Facilities Benefit Assessments Funds have been added to this project to continue design of a new 3.7 acre neighborhood park.</t>
  </si>
  <si>
    <t>Ocean Beach Pier Condition Assessment / P18002</t>
  </si>
  <si>
    <t>200402</t>
  </si>
  <si>
    <t>Ocean Beach Pier</t>
  </si>
  <si>
    <t>Ocean Beach Pier Funds have been added to this project for for a condition assessment plan. This is a newly added project for Fiscal Year 2018.</t>
  </si>
  <si>
    <t>Pershing MidSch Joint Use Sythet Turf Replacement / S17007</t>
  </si>
  <si>
    <t xml:space="preserve">Infrastructure funding has been added to this project for the final reimbursement to the school district. </t>
  </si>
  <si>
    <t>Rancho Mission Neighborhood Park Play Area Upgrade / S15004</t>
  </si>
  <si>
    <t>400116</t>
  </si>
  <si>
    <t>Navajo Urban Comm</t>
  </si>
  <si>
    <t xml:space="preserve">Development Impact Fees have been added to this project to complete construction of ADA upgrades to play area. </t>
  </si>
  <si>
    <t>Riviera Del Sol Neighborhood Park / S00999</t>
  </si>
  <si>
    <t>Facilities Benefit Assessments Funds have been added to this project to complete construction of a new 4.9 acre neighborhood park.</t>
  </si>
  <si>
    <t>Tubman Charter School JU Improvements / S13000</t>
  </si>
  <si>
    <t>400127</t>
  </si>
  <si>
    <t>College Area</t>
  </si>
  <si>
    <t>Development Impact Fees have been added to this project for design of a 1.72 acre joint use park.</t>
  </si>
  <si>
    <t>Valencia Park Acquisition &amp; Development / S11103</t>
  </si>
  <si>
    <t>400864</t>
  </si>
  <si>
    <t>Encanto Neighbor DIF</t>
  </si>
  <si>
    <t xml:space="preserve">Development Impact Fees have been added to this project for construction of a new 0.46 acre park. </t>
  </si>
  <si>
    <t>69th &amp; Mohawk Pump Station / S12011</t>
  </si>
  <si>
    <t>700010</t>
  </si>
  <si>
    <t>Water Utility CIP</t>
  </si>
  <si>
    <t>Water funding has been added to this project due to revised project schedule.</t>
  </si>
  <si>
    <t>Chollas Building / S11025</t>
  </si>
  <si>
    <t>Water funding has been added to this project due to revised project schedule. This change will adjust the project budget to account for the phasing plan and moving the FY19 budget request to FY18. The total Design-Build contract of $29,585,997 will not change.</t>
  </si>
  <si>
    <t>Groundwater Asset Development Program / ABM00001</t>
  </si>
  <si>
    <t>Large Diameter Water Transmission PPL / AKA00003</t>
  </si>
  <si>
    <t xml:space="preserve">Water funding has been removed from this project due to revised project schedules.  </t>
  </si>
  <si>
    <t>Lower Otay Reservoir Emer Outlet Improve / S00044</t>
  </si>
  <si>
    <t>MBC Equipment Upgrades / S17013</t>
  </si>
  <si>
    <t>700009</t>
  </si>
  <si>
    <t>Metro Sewer CIP</t>
  </si>
  <si>
    <t>Sewer funding has been added to this project that was previously planned to be executed as a sub-project of Metro Treatment Plants / ABO00001.</t>
  </si>
  <si>
    <t>Metro Treatment Plants / ABO00001</t>
  </si>
  <si>
    <t>Sewer funding has been reduced as a result of MBC Equipment Upgrades / S17013 and NCWRP Improvements to 30 mgd / S17012 being executed as standalone projects rather than sub-projects of this annual allocation.</t>
  </si>
  <si>
    <t>Morena Reservoir Outlet Tower Upgrade / S00041</t>
  </si>
  <si>
    <t>NCWRP Improvements to 30 mgd / S17012</t>
  </si>
  <si>
    <t>PS2 Power Reliability &amp; Surge Protection / S00312</t>
  </si>
  <si>
    <t>Sewer funding has been removed from this project due to revised project schedule.</t>
  </si>
  <si>
    <t>Pump Station 64,65, Penasquitos, E Mission Gorge / ABP00003</t>
  </si>
  <si>
    <t>700008</t>
  </si>
  <si>
    <t>Muni Sewer CIP</t>
  </si>
  <si>
    <t>Sewer funding has been added to this project due to revised cost estimate.</t>
  </si>
  <si>
    <t>Pump Station Restorations / ABP00001</t>
  </si>
  <si>
    <t>Sewer funding has been added to this project due to revised project schedule.</t>
  </si>
  <si>
    <t>Recycled Water Systems Upgrades / AHC00004</t>
  </si>
  <si>
    <t>Water funding has been added to this project due to revised cost estimate.</t>
  </si>
  <si>
    <t>Tierrasanta (Via Dominique) Pump Station / S12040</t>
  </si>
  <si>
    <t>Univerity Ave Pipeline Replacement / S11021</t>
  </si>
  <si>
    <t>University Heights Wtr Tower Seismic Ret / S17006</t>
  </si>
  <si>
    <t>Upas St. Pipeline Replacement / S11022</t>
  </si>
  <si>
    <t>Water &amp; Sewer Group Job 816 (W) / S13015</t>
  </si>
  <si>
    <t xml:space="preserve">Water funding has been removed from this project due to revised cost estimate.  </t>
  </si>
  <si>
    <t>Public Works - General Services</t>
  </si>
  <si>
    <t>City Facilities Improvements / ABT00001</t>
  </si>
  <si>
    <t>400002</t>
  </si>
  <si>
    <t>Capital Outlay-Misc Revenue</t>
  </si>
  <si>
    <t>400003</t>
  </si>
  <si>
    <t>SD Unified School Dist-Cap Out</t>
  </si>
  <si>
    <t>400855</t>
  </si>
  <si>
    <t>Carmel Valley DIF</t>
  </si>
  <si>
    <t>Capital Outlay funding has been added to fund the elevator project that was previously funded by the Infrastructure Fund. The original proposed $1.5 million in the Infrastructure Fund plus an additional $500,000 will be used to address facility deferred maintenance needs such as foundation repair and waterproofing, roof repair, HVAC replacement, and other needs identified in the facility condition assessments. Additionally, SD Unified School District funding has been added to replace the boilers at the Central Library. Finally, Development Impact Fees have been added to complete construction of Carmel Valley Rec. Center ADA Improvements.</t>
  </si>
  <si>
    <t>Transportation &amp; Storm Water</t>
  </si>
  <si>
    <t>Alvarado Road Realignment / P18007</t>
  </si>
  <si>
    <t>Navajo Urban Community</t>
  </si>
  <si>
    <t>Development Impact Fees have been added for preliminary engineering for the realignment of Alvarado Road to improve traffic flow at the I-8, Fairmount Ave and Mission Gorge Rd Interchange. This is a newly added project for Fiscal Year 2018.</t>
  </si>
  <si>
    <t>Avenida de la Playa Infrastructure-SD / S13018</t>
  </si>
  <si>
    <t>Infrastructure funds have been added to this project for construction.</t>
  </si>
  <si>
    <t>Drainage Projects / ACA00001</t>
  </si>
  <si>
    <t>400115</t>
  </si>
  <si>
    <t>Midway/Pacific Hwy Urban Comm</t>
  </si>
  <si>
    <t>Infrastructure funds have been added to this project for drainage improvement projects. Additionally, Development Impact Fees have been added to this project for upgrades to Pump Station D.</t>
  </si>
  <si>
    <t>SR94/Euclid Av Interchange Phase 2 / S14009</t>
  </si>
  <si>
    <t>Infrastructure funds been added to this project for construction.</t>
  </si>
  <si>
    <t>Traffic Signals - Citywide / AIL00004</t>
  </si>
  <si>
    <t>Development Impact Fees have been added to this project for installation of a new traffic signal and street lighting system.</t>
  </si>
  <si>
    <t>Traffic Signals Modification / AIL00005</t>
  </si>
  <si>
    <t>Uptown Urban Comm</t>
  </si>
  <si>
    <t>Otay Mesa/Nestor Urb Comm</t>
  </si>
  <si>
    <t>400128</t>
  </si>
  <si>
    <t>Barrio Logan DIF</t>
  </si>
  <si>
    <t>Encanto Neighborhood DIF</t>
  </si>
  <si>
    <t>Development Impact Fees have been added to this project for the installation of pedestrian countdown timers, audible pedestrian signals, street name signs, and accessibility improvements.</t>
  </si>
  <si>
    <t>Total CIP</t>
  </si>
  <si>
    <t xml:space="preserve">May Revise </t>
  </si>
  <si>
    <t>N/A</t>
  </si>
  <si>
    <t>Transporation &amp; Storm Water</t>
  </si>
  <si>
    <t>CAP Budget Total After May Revise:</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</si>
</sst>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5" formatCode="&quot;$&quot;#,##0_);\(&quot;$&quot;#,##0\)"/>
    <numFmt numFmtId="42" formatCode="_(&quot;$&quot;* #,##0_);_(&quot;$&quot;* \(#,##0\);_(&quot;$&quot;* &quot;-&quot;_);_(@_)"/>
    <numFmt numFmtId="44" formatCode="_(&quot;$&quot;* #,##0.00_);_(&quot;$&quot;* \(#,##0.00\);_(&quot;$&quot;* &quot;-&quot;??_);_(@_)"/>
    <numFmt numFmtId="43" formatCode="_(* #,##0.00_);_(* \(#,##0.00\);_(* &quot;-&quot;??_);_(@_)"/>
    <numFmt numFmtId="164" formatCode="&quot;$&quot;#,##0"/>
    <numFmt numFmtId="165" formatCode="\$#,##0;[Red]&quot;($&quot;#,##0\);\$0"/>
  </numFmts>
  <fonts count="14" x14ac:knownFonts="1">
    <font>
      <sz val="11"/>
      <color theme="1"/>
      <name val="Calibri"/>
      <family val="2"/>
      <scheme val="minor"/>
    </font>
    <font>
      <sz val="11"/>
      <color theme="1"/>
      <name val="Calibri"/>
      <family val="2"/>
      <scheme val="minor"/>
    </font>
    <font>
      <sz val="11"/>
      <color theme="1"/>
      <name val="Open Sans"/>
      <family val="2"/>
    </font>
    <font>
      <sz val="16"/>
      <color theme="0"/>
      <name val="Calibri"/>
      <family val="2"/>
      <scheme val="minor"/>
    </font>
    <font>
      <sz val="10"/>
      <color rgb="FF000000"/>
      <name val="Arial"/>
      <family val="2"/>
    </font>
    <font>
      <sz val="11"/>
      <color rgb="FF000000"/>
      <name val="Calibri"/>
      <family val="2"/>
      <scheme val="minor"/>
    </font>
    <font>
      <b/>
      <sz val="11"/>
      <color theme="1"/>
      <name val="Calibri"/>
      <family val="2"/>
      <scheme val="minor"/>
    </font>
    <font>
      <sz val="6"/>
      <color rgb="FF000000"/>
      <name val="Open Sans"/>
      <family val="2"/>
    </font>
    <font>
      <b/>
      <sz val="12"/>
      <color rgb="FF000000"/>
      <name val="Open Sans"/>
      <family val="2"/>
    </font>
    <font>
      <b/>
      <sz val="10"/>
      <color rgb="FF000000"/>
      <name val="Open Sans"/>
      <family val="2"/>
    </font>
    <font>
      <b/>
      <sz val="9"/>
      <color theme="0"/>
      <name val="Open Sans"/>
      <family val="2"/>
    </font>
    <font>
      <sz val="9"/>
      <color rgb="FF000000"/>
      <name val="Open Sans"/>
      <family val="2"/>
    </font>
    <font>
      <sz val="9"/>
      <color rgb="FF333333"/>
      <name val="Open Sans"/>
      <family val="2"/>
    </font>
    <font>
      <b/>
      <sz val="16"/>
      <color theme="1"/>
      <name val="Calibri"/>
      <family val="2"/>
      <scheme val="minor"/>
    </font>
  </fonts>
  <fills count="5">
    <fill>
      <patternFill patternType="none"/>
    </fill>
    <fill>
      <patternFill patternType="gray125"/>
    </fill>
    <fill>
      <patternFill patternType="solid">
        <fgColor theme="8" tint="-0.249977111117893"/>
        <bgColor indexed="64"/>
      </patternFill>
    </fill>
    <fill>
      <patternFill patternType="solid">
        <fgColor rgb="FFFFFFFF"/>
        <bgColor rgb="FFFFFFFF"/>
      </patternFill>
    </fill>
    <fill>
      <patternFill patternType="solid">
        <fgColor rgb="FF0098DB"/>
        <bgColor rgb="FFFFFFFF"/>
      </patternFill>
    </fill>
  </fills>
  <borders count="11">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s>
  <cellStyleXfs count="4">
    <xf numFmtId="0" fontId="0"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cellStyleXfs>
  <cellXfs count="86">
    <xf numFmtId="0" fontId="0" fillId="0" borderId="0" xfId="0"/>
    <xf numFmtId="0" fontId="3" fillId="2" borderId="0" xfId="0" applyFont="1" applyFill="1" applyAlignment="1">
      <alignment horizontal="center" vertical="center" wrapText="1"/>
    </xf>
    <xf numFmtId="0" fontId="2" fillId="0" borderId="1" xfId="0" applyFont="1" applyBorder="1" applyAlignment="1">
      <alignment horizontal="left" vertical="top" wrapText="1" indent="1"/>
    </xf>
    <xf numFmtId="0" fontId="0" fillId="0" borderId="1" xfId="0" applyBorder="1" applyAlignment="1">
      <alignment horizontal="left" vertical="center" wrapText="1"/>
    </xf>
    <xf numFmtId="49" fontId="0" fillId="0" borderId="1" xfId="0" applyNumberFormat="1" applyBorder="1" applyAlignment="1">
      <alignment horizontal="left" vertical="top" wrapText="1" indent="1"/>
    </xf>
    <xf numFmtId="0" fontId="0" fillId="0" borderId="1" xfId="0" applyBorder="1"/>
    <xf numFmtId="0" fontId="0" fillId="0" borderId="1" xfId="0" applyBorder="1" applyAlignment="1">
      <alignment horizontal="left" vertical="top" wrapText="1" indent="1"/>
    </xf>
    <xf numFmtId="0" fontId="4" fillId="0" borderId="1" xfId="0" applyFont="1" applyBorder="1" applyAlignment="1">
      <alignment horizontal="left" vertical="top" wrapText="1" indent="1"/>
    </xf>
    <xf numFmtId="0" fontId="5" fillId="0" borderId="2" xfId="0" applyFont="1" applyBorder="1" applyAlignment="1">
      <alignment horizontal="right" vertical="center"/>
    </xf>
    <xf numFmtId="0" fontId="5" fillId="0" borderId="4" xfId="0" applyFont="1" applyBorder="1" applyAlignment="1">
      <alignment vertical="center"/>
    </xf>
    <xf numFmtId="0" fontId="5" fillId="0" borderId="5" xfId="0" applyFont="1" applyBorder="1" applyAlignment="1">
      <alignment horizontal="right" vertical="center"/>
    </xf>
    <xf numFmtId="0" fontId="5" fillId="0" borderId="3" xfId="0" applyFont="1" applyBorder="1" applyAlignment="1">
      <alignment vertical="center"/>
    </xf>
    <xf numFmtId="0" fontId="0" fillId="0" borderId="1" xfId="0" applyBorder="1" applyAlignment="1">
      <alignment wrapText="1"/>
    </xf>
    <xf numFmtId="0" fontId="0" fillId="0" borderId="1" xfId="0" applyBorder="1" applyAlignment="1">
      <alignment horizontal="left"/>
    </xf>
    <xf numFmtId="0" fontId="0" fillId="0" borderId="0" xfId="0" applyAlignment="1">
      <alignment horizontal="left"/>
    </xf>
    <xf numFmtId="0" fontId="0" fillId="0" borderId="0" xfId="0" applyAlignment="1">
      <alignment horizontal="right"/>
    </xf>
    <xf numFmtId="0" fontId="0" fillId="0" borderId="0" xfId="0" pivotButton="1"/>
    <xf numFmtId="0" fontId="0" fillId="0" borderId="0" xfId="0" applyNumberFormat="1"/>
    <xf numFmtId="0" fontId="0" fillId="0" borderId="1" xfId="0" applyFill="1" applyBorder="1" applyAlignment="1">
      <alignment horizontal="left"/>
    </xf>
    <xf numFmtId="164" fontId="3" fillId="2" borderId="0" xfId="1" applyNumberFormat="1" applyFont="1" applyFill="1" applyAlignment="1">
      <alignment horizontal="center" vertical="center" wrapText="1"/>
    </xf>
    <xf numFmtId="164" fontId="0" fillId="0" borderId="1" xfId="1" applyNumberFormat="1" applyFont="1" applyBorder="1"/>
    <xf numFmtId="164" fontId="0" fillId="0" borderId="0" xfId="1" applyNumberFormat="1" applyFont="1"/>
    <xf numFmtId="5" fontId="3" fillId="2" borderId="0" xfId="1" applyNumberFormat="1" applyFont="1" applyFill="1" applyAlignment="1">
      <alignment horizontal="center" vertical="center" wrapText="1"/>
    </xf>
    <xf numFmtId="5" fontId="0" fillId="0" borderId="1" xfId="1" applyNumberFormat="1" applyFont="1" applyBorder="1"/>
    <xf numFmtId="5" fontId="0" fillId="0" borderId="0" xfId="1" applyNumberFormat="1" applyFont="1"/>
    <xf numFmtId="42" fontId="0" fillId="0" borderId="0" xfId="0" applyNumberFormat="1"/>
    <xf numFmtId="42" fontId="0" fillId="0" borderId="0" xfId="0" applyNumberFormat="1" applyAlignment="1">
      <alignment horizontal="left"/>
    </xf>
    <xf numFmtId="9" fontId="0" fillId="0" borderId="1" xfId="1" applyNumberFormat="1" applyFont="1" applyFill="1" applyBorder="1"/>
    <xf numFmtId="9" fontId="0" fillId="0" borderId="0" xfId="1" applyNumberFormat="1" applyFont="1" applyFill="1"/>
    <xf numFmtId="0" fontId="6" fillId="0" borderId="0" xfId="0" applyFont="1"/>
    <xf numFmtId="0" fontId="6" fillId="0" borderId="0" xfId="0" applyFont="1" applyBorder="1"/>
    <xf numFmtId="0" fontId="0" fillId="0" borderId="0" xfId="0" applyFill="1" applyBorder="1"/>
    <xf numFmtId="0" fontId="0" fillId="0" borderId="0" xfId="0" applyBorder="1"/>
    <xf numFmtId="0" fontId="6" fillId="0" borderId="1" xfId="0" applyFont="1" applyBorder="1"/>
    <xf numFmtId="0" fontId="0" fillId="0" borderId="1" xfId="0" applyFill="1" applyBorder="1"/>
    <xf numFmtId="0" fontId="0" fillId="0" borderId="0" xfId="0" applyAlignment="1">
      <alignment wrapText="1"/>
    </xf>
    <xf numFmtId="0" fontId="0" fillId="0" borderId="1" xfId="0" applyBorder="1" applyAlignment="1">
      <alignment horizontal="right" wrapText="1"/>
    </xf>
    <xf numFmtId="0" fontId="0" fillId="0" borderId="0" xfId="0" applyAlignment="1">
      <alignment horizontal="right" wrapText="1"/>
    </xf>
    <xf numFmtId="0" fontId="6" fillId="0" borderId="0" xfId="0" applyFont="1" applyAlignment="1">
      <alignment horizontal="center"/>
    </xf>
    <xf numFmtId="0" fontId="7" fillId="3" borderId="0" xfId="0" applyFont="1" applyFill="1" applyAlignment="1">
      <alignment horizontal="left"/>
    </xf>
    <xf numFmtId="165" fontId="7" fillId="3" borderId="0" xfId="0" applyNumberFormat="1" applyFont="1" applyFill="1" applyAlignment="1">
      <alignment horizontal="left"/>
    </xf>
    <xf numFmtId="49" fontId="8" fillId="3" borderId="0" xfId="0" applyNumberFormat="1" applyFont="1" applyFill="1" applyAlignment="1">
      <alignment horizontal="left"/>
    </xf>
    <xf numFmtId="49" fontId="9" fillId="3" borderId="0" xfId="0" applyNumberFormat="1" applyFont="1" applyFill="1" applyAlignment="1">
      <alignment horizontal="left"/>
    </xf>
    <xf numFmtId="49" fontId="10" fillId="4" borderId="6" xfId="0" applyNumberFormat="1" applyFont="1" applyFill="1" applyBorder="1" applyAlignment="1">
      <alignment horizontal="center"/>
    </xf>
    <xf numFmtId="49" fontId="10" fillId="4" borderId="7" xfId="0" applyNumberFormat="1" applyFont="1" applyFill="1" applyBorder="1" applyAlignment="1">
      <alignment horizontal="center"/>
    </xf>
    <xf numFmtId="49" fontId="10" fillId="4" borderId="8" xfId="0" applyNumberFormat="1" applyFont="1" applyFill="1" applyBorder="1" applyAlignment="1">
      <alignment horizontal="center"/>
    </xf>
    <xf numFmtId="165" fontId="10" fillId="4" borderId="6" xfId="0" applyNumberFormat="1" applyFont="1" applyFill="1" applyBorder="1" applyAlignment="1">
      <alignment horizontal="center"/>
    </xf>
    <xf numFmtId="165" fontId="10" fillId="4" borderId="8" xfId="0" applyNumberFormat="1" applyFont="1" applyFill="1" applyBorder="1" applyAlignment="1">
      <alignment horizontal="center"/>
    </xf>
    <xf numFmtId="49" fontId="11" fillId="3" borderId="6" xfId="0" applyNumberFormat="1" applyFont="1" applyFill="1" applyBorder="1" applyAlignment="1">
      <alignment horizontal="center"/>
    </xf>
    <xf numFmtId="49" fontId="11" fillId="3" borderId="7" xfId="0" applyNumberFormat="1" applyFont="1" applyFill="1" applyBorder="1" applyAlignment="1">
      <alignment horizontal="center"/>
    </xf>
    <xf numFmtId="49" fontId="11" fillId="3" borderId="7" xfId="0" applyNumberFormat="1" applyFont="1" applyFill="1" applyBorder="1" applyAlignment="1">
      <alignment horizontal="left" wrapText="1"/>
    </xf>
    <xf numFmtId="49" fontId="11" fillId="3" borderId="8" xfId="0" applyNumberFormat="1" applyFont="1" applyFill="1" applyBorder="1" applyAlignment="1">
      <alignment horizontal="left" wrapText="1"/>
    </xf>
    <xf numFmtId="165" fontId="11" fillId="3" borderId="6" xfId="2" applyNumberFormat="1" applyFont="1" applyFill="1" applyBorder="1" applyAlignment="1">
      <alignment horizontal="right"/>
    </xf>
    <xf numFmtId="165" fontId="11" fillId="3" borderId="8" xfId="2" applyNumberFormat="1" applyFont="1" applyFill="1" applyBorder="1" applyAlignment="1">
      <alignment horizontal="right"/>
    </xf>
    <xf numFmtId="165" fontId="11" fillId="3" borderId="6" xfId="0" applyNumberFormat="1" applyFont="1" applyFill="1" applyBorder="1" applyAlignment="1">
      <alignment horizontal="right"/>
    </xf>
    <xf numFmtId="165" fontId="11" fillId="3" borderId="8" xfId="0" applyNumberFormat="1" applyFont="1" applyFill="1" applyBorder="1" applyAlignment="1">
      <alignment horizontal="right"/>
    </xf>
    <xf numFmtId="49" fontId="12" fillId="3" borderId="0" xfId="0" applyNumberFormat="1" applyFont="1" applyFill="1" applyAlignment="1">
      <alignment horizontal="left" wrapText="1"/>
    </xf>
    <xf numFmtId="49" fontId="12" fillId="3" borderId="0" xfId="0" applyNumberFormat="1" applyFont="1" applyFill="1" applyAlignment="1">
      <alignment horizontal="left" wrapText="1"/>
    </xf>
    <xf numFmtId="165" fontId="12" fillId="3" borderId="0" xfId="0" applyNumberFormat="1" applyFont="1" applyFill="1" applyAlignment="1">
      <alignment horizontal="left" wrapText="1"/>
    </xf>
    <xf numFmtId="49" fontId="12" fillId="3" borderId="9" xfId="0" applyNumberFormat="1" applyFont="1" applyFill="1" applyBorder="1" applyAlignment="1">
      <alignment horizontal="left" wrapText="1"/>
    </xf>
    <xf numFmtId="49" fontId="9" fillId="0" borderId="0" xfId="0" applyNumberFormat="1" applyFont="1" applyFill="1" applyAlignment="1">
      <alignment horizontal="left"/>
    </xf>
    <xf numFmtId="49" fontId="11" fillId="3" borderId="9" xfId="0" applyNumberFormat="1" applyFont="1" applyFill="1" applyBorder="1" applyAlignment="1">
      <alignment horizontal="left" wrapText="1"/>
    </xf>
    <xf numFmtId="49" fontId="12" fillId="3" borderId="0" xfId="0" applyNumberFormat="1" applyFont="1" applyFill="1" applyBorder="1" applyAlignment="1">
      <alignment horizontal="left" wrapText="1"/>
    </xf>
    <xf numFmtId="49" fontId="9" fillId="3" borderId="10" xfId="0" applyNumberFormat="1" applyFont="1" applyFill="1" applyBorder="1" applyAlignment="1">
      <alignment horizontal="left"/>
    </xf>
    <xf numFmtId="49" fontId="11" fillId="3" borderId="9" xfId="0" applyNumberFormat="1" applyFont="1" applyFill="1" applyBorder="1" applyAlignment="1">
      <alignment horizontal="left"/>
    </xf>
    <xf numFmtId="49" fontId="11" fillId="3" borderId="0" xfId="0" applyNumberFormat="1" applyFont="1" applyFill="1" applyBorder="1" applyAlignment="1">
      <alignment horizontal="left"/>
    </xf>
    <xf numFmtId="49" fontId="11" fillId="3" borderId="0" xfId="0" applyNumberFormat="1" applyFont="1" applyFill="1" applyBorder="1" applyAlignment="1">
      <alignment horizontal="center"/>
    </xf>
    <xf numFmtId="49" fontId="11" fillId="3" borderId="0" xfId="0" applyNumberFormat="1" applyFont="1" applyFill="1" applyBorder="1" applyAlignment="1">
      <alignment horizontal="left" wrapText="1"/>
    </xf>
    <xf numFmtId="165" fontId="11" fillId="3" borderId="0" xfId="2" applyNumberFormat="1" applyFont="1" applyFill="1" applyBorder="1" applyAlignment="1">
      <alignment horizontal="right"/>
    </xf>
    <xf numFmtId="165" fontId="11" fillId="3" borderId="0" xfId="0" applyNumberFormat="1" applyFont="1" applyFill="1" applyBorder="1" applyAlignment="1">
      <alignment horizontal="right"/>
    </xf>
    <xf numFmtId="49" fontId="11" fillId="3" borderId="0" xfId="0" applyNumberFormat="1" applyFont="1" applyFill="1" applyAlignment="1">
      <alignment horizontal="center"/>
    </xf>
    <xf numFmtId="49" fontId="9" fillId="3" borderId="0" xfId="0" applyNumberFormat="1" applyFont="1" applyFill="1" applyAlignment="1">
      <alignment horizontal="right" wrapText="1"/>
    </xf>
    <xf numFmtId="165" fontId="9" fillId="3" borderId="7" xfId="0" applyNumberFormat="1" applyFont="1" applyFill="1" applyBorder="1" applyAlignment="1">
      <alignment horizontal="right"/>
    </xf>
    <xf numFmtId="165" fontId="9" fillId="3" borderId="7" xfId="0" applyNumberFormat="1" applyFont="1" applyFill="1" applyBorder="1" applyAlignment="1"/>
    <xf numFmtId="165" fontId="11" fillId="3" borderId="7" xfId="0" applyNumberFormat="1" applyFont="1" applyFill="1" applyBorder="1" applyAlignment="1">
      <alignment horizontal="right"/>
    </xf>
    <xf numFmtId="0" fontId="0" fillId="0" borderId="0" xfId="0" applyBorder="1" applyAlignment="1">
      <alignment wrapText="1"/>
    </xf>
    <xf numFmtId="0" fontId="0" fillId="0" borderId="0" xfId="0" applyBorder="1" applyAlignment="1">
      <alignment horizontal="right" wrapText="1"/>
    </xf>
    <xf numFmtId="44" fontId="3" fillId="2" borderId="0" xfId="1" applyFont="1" applyFill="1" applyAlignment="1">
      <alignment horizontal="center" vertical="center" wrapText="1"/>
    </xf>
    <xf numFmtId="44" fontId="0" fillId="0" borderId="0" xfId="1" applyFont="1"/>
    <xf numFmtId="44" fontId="0" fillId="0" borderId="0" xfId="1" applyFont="1" applyBorder="1"/>
    <xf numFmtId="9" fontId="3" fillId="2" borderId="0" xfId="3" applyFont="1" applyFill="1" applyAlignment="1">
      <alignment horizontal="center" vertical="center" wrapText="1"/>
    </xf>
    <xf numFmtId="9" fontId="0" fillId="0" borderId="0" xfId="3" applyFont="1"/>
    <xf numFmtId="9" fontId="0" fillId="0" borderId="0" xfId="3" applyFont="1" applyBorder="1"/>
    <xf numFmtId="44" fontId="0" fillId="0" borderId="0" xfId="0" applyNumberFormat="1"/>
    <xf numFmtId="0" fontId="13" fillId="0" borderId="0" xfId="0" applyFont="1" applyAlignment="1">
      <alignment horizontal="left"/>
    </xf>
    <xf numFmtId="44" fontId="13" fillId="0" borderId="0" xfId="1" applyFont="1"/>
  </cellXfs>
  <cellStyles count="4">
    <cellStyle name="Comma" xfId="2" builtinId="3"/>
    <cellStyle name="Currency" xfId="1" builtinId="4"/>
    <cellStyle name="Normal" xfId="0" builtinId="0"/>
    <cellStyle name="Percent" xfId="3" builtinId="5"/>
  </cellStyles>
  <dxfs count="7">
    <dxf>
      <numFmt numFmtId="34" formatCode="_(&quot;$&quot;* #,##0.00_);_(&quot;$&quot;* \(#,##0.00\);_(&quot;$&quot;* &quot;-&quot;??_);_(@_)"/>
    </dxf>
    <dxf>
      <numFmt numFmtId="34" formatCode="_(&quot;$&quot;* #,##0.00_);_(&quot;$&quot;* \(#,##0.00\);_(&quot;$&quot;* &quot;-&quot;??_);_(@_)"/>
    </dxf>
    <dxf>
      <numFmt numFmtId="32" formatCode="_(&quot;$&quot;* #,##0_);_(&quot;$&quot;* \(#,##0\);_(&quot;$&quot;* &quot;-&quot;_);_(@_)"/>
    </dxf>
    <dxf>
      <numFmt numFmtId="32" formatCode="_(&quot;$&quot;* #,##0_);_(&quot;$&quot;* \(#,##0\);_(&quot;$&quot;* &quot;-&quot;_);_(@_)"/>
    </dxf>
    <dxf>
      <numFmt numFmtId="32" formatCode="_(&quot;$&quot;* #,##0_);_(&quot;$&quot;* \(#,##0\);_(&quot;$&quot;* &quot;-&quot;_);_(@_)"/>
    </dxf>
    <dxf>
      <numFmt numFmtId="32" formatCode="_(&quot;$&quot;* #,##0_);_(&quot;$&quot;* \(#,##0\);_(&quot;$&quot;* &quot;-&quot;_);_(@_)"/>
    </dxf>
    <dxf>
      <numFmt numFmtId="32" formatCode="_(&quot;$&quot;* #,##0_);_(&quot;$&quot;* \(#,##0\);_(&quot;$&quot;* &quot;-&quot;_);_(@_)"/>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pivotCacheDefinition" Target="pivotCache/pivotCacheDefinition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11" Type="http://schemas.openxmlformats.org/officeDocument/2006/relationships/calcChain" Target="calcChain.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Rosia\AppData\Roaming\Microsoft\Excel\FY18%20Climate%20Action%20Plan%20Adjusted%20Budgets_Draft%20(Autosaved)%20(version%201).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Pivot"/>
      <sheetName val="CAP Budget Data"/>
      <sheetName val="General Fund"/>
      <sheetName val="Other Funds"/>
      <sheetName val="CAP Projects FM"/>
      <sheetName val="CIP Budget FY18 ALL"/>
    </sheetNames>
    <sheetDataSet>
      <sheetData sheetId="0"/>
      <sheetData sheetId="1">
        <row r="4">
          <cell r="A4" t="str">
            <v>Admin &amp; Right-of-Way Coordination</v>
          </cell>
          <cell r="B4">
            <v>250000</v>
          </cell>
        </row>
        <row r="5">
          <cell r="A5" t="str">
            <v>Strategic Transportation Optimization Program Addition of one-time non-personnel expenditures associated with contractual services for the development of the Strategic Transportation Optimization Program (STOP) Guide.</v>
          </cell>
          <cell r="B5">
            <v>250000</v>
          </cell>
        </row>
        <row r="6">
          <cell r="A6" t="str">
            <v>City Attorney</v>
          </cell>
          <cell r="B6">
            <v>142152</v>
          </cell>
        </row>
        <row r="7">
          <cell r="A7" t="str">
            <v>Climate Action Plan ImplementationAddition of 1.00 Deputy City Attorney and associated non-personnel expenditures to support the City's Climate Action Plan in the Civil Advisory Division.</v>
          </cell>
          <cell r="B7">
            <v>142152</v>
          </cell>
        </row>
        <row r="8">
          <cell r="A8" t="str">
            <v>Collection Services</v>
          </cell>
          <cell r="B8">
            <v>1667984</v>
          </cell>
        </row>
        <row r="9">
          <cell r="A9" t="str">
            <v>Addition of Associate Management AnalystAddition of 0.60 Associate Management Analyst to support the Residential Refuse Collection Program.</v>
          </cell>
          <cell r="B9">
            <v>47563</v>
          </cell>
        </row>
        <row r="10">
          <cell r="A10" t="str">
            <v>Addition of Sanitation Driver 2Addition of 1.00 Sanitation Driver 2 and non-personnel expenditures to maintain current service levels.</v>
          </cell>
          <cell r="B10">
            <v>390421</v>
          </cell>
        </row>
        <row r="11">
          <cell r="A11" t="str">
            <v>Compressed Natural Gas Fueling StationAddition of non-personnel expenditures to support the implementation of the Compressed Natural Gas (CNG) fueling station at the Environmental Services Operations Station.</v>
          </cell>
          <cell r="B11">
            <v>1230000</v>
          </cell>
        </row>
        <row r="12">
          <cell r="A12" t="str">
            <v>Economic Development</v>
          </cell>
          <cell r="B12">
            <v>642140</v>
          </cell>
        </row>
        <row r="13">
          <cell r="A13" t="str">
            <v>Reinvestment InitiativeAddition of 1.00 Program Manager, 1.00 Community Development Specialist 4, 1.00 Senior Management Analyst,  and 3.00 Community Development Specialist 3sfor the Reinvestment Initiative (ReI).</v>
          </cell>
          <cell r="B13">
            <v>642140</v>
          </cell>
        </row>
        <row r="14">
          <cell r="A14" t="str">
            <v>Environmental Services</v>
          </cell>
          <cell r="B14">
            <v>40926</v>
          </cell>
        </row>
        <row r="15">
          <cell r="A15" t="str">
            <v>Addition of Public Information ClerkAddition of 0.63 Public Information Clerk to support the Customer Service Contact Center.</v>
          </cell>
          <cell r="B15">
            <v>40926</v>
          </cell>
        </row>
        <row r="16">
          <cell r="A16" t="str">
            <v>Open Space</v>
          </cell>
          <cell r="B16">
            <v>466615</v>
          </cell>
        </row>
        <row r="17">
          <cell r="A17" t="str">
            <v>Open Space Acreage ExpansionAddition of 2.00 Park Rangers and associated non-personnel expenditures to support operation and maintenance of additional Open Space acreage.</v>
          </cell>
          <cell r="B17">
            <v>217460</v>
          </cell>
        </row>
        <row r="18">
          <cell r="A18" t="str">
            <v>Vernal Pool Habitat Conservation Plan Support Addition of 1.00 Information Systems Analyst II, 1.00 Biologist II, 1.00 Associate Planner and associated non-personnel expenditures to support the Vernal Pool Habitat Conservation Plan.</v>
          </cell>
          <cell r="B18">
            <v>123029</v>
          </cell>
        </row>
        <row r="19">
          <cell r="A19" t="str">
            <v>Vernal Pool Habitat Conservation Plan Support Addition of 1.00 Information Systems Analyst II, 1.00 Biologist II, 1.00 Associate Planner and associated non-personnel expenditures to support the Vernal Pool Habitat Conservation Plan..</v>
          </cell>
          <cell r="B19">
            <v>126126</v>
          </cell>
        </row>
        <row r="20">
          <cell r="A20" t="str">
            <v>Storm Water</v>
          </cell>
          <cell r="B20">
            <v>4583000</v>
          </cell>
        </row>
        <row r="21">
          <cell r="A21" t="str">
            <v>Campbell ShipyardAddition of one-time non-personnel expenditures associated with contractual services for contaminate study to support the City's sediment contribution in the Campbell Shipyard.</v>
          </cell>
          <cell r="B21">
            <v>250000</v>
          </cell>
        </row>
        <row r="22">
          <cell r="A22" t="str">
            <v>Continental Maritime Contaminated Sediment SupportAddition of one-time non-personnel expenditures associated with contractual services for contaminate study to support the City's sediment contribution in the San Diego Bay.</v>
          </cell>
          <cell r="B22">
            <v>400000</v>
          </cell>
        </row>
        <row r="23">
          <cell r="A23" t="str">
            <v>Naval Training Center Boat Channel DredgingAddition of one-time non-personnel expenditures associated with contractual services for Naval Training Center Boat Channel dredging.</v>
          </cell>
          <cell r="B23">
            <v>3200000</v>
          </cell>
        </row>
        <row r="24">
          <cell r="A24" t="str">
            <v>Potential Supplemental Environmental ProjectsAddition of non-personnel expenditures associated with contractual services for supplemental environmental projects to support water quality improvement projects.</v>
          </cell>
          <cell r="B24">
            <v>608000</v>
          </cell>
        </row>
        <row r="25">
          <cell r="A25" t="str">
            <v>State Trash PolicyAddition of non-personnel expenditures associated with contractual services for implementation plan to support the State Trash Policy.</v>
          </cell>
          <cell r="B25">
            <v>125000</v>
          </cell>
        </row>
        <row r="26">
          <cell r="A26" t="str">
            <v>Street</v>
          </cell>
          <cell r="B26">
            <v>15431548</v>
          </cell>
        </row>
        <row r="27">
          <cell r="A27" t="str">
            <v>Slurry Seal MaintenanceAddition of non-personnel expenditures associated with contractual services to support Slurry Seal Maintenance.</v>
          </cell>
          <cell r="B27">
            <v>15000000</v>
          </cell>
        </row>
        <row r="28">
          <cell r="A28" t="str">
            <v>Tree Maintenance and PlantingAddition of 1.00 Horticulturist, 1.00 Public Works Supervisor, and associated non-personnel expenditures for tree maintenance and planting to support the City's Climate Action Plan.</v>
          </cell>
          <cell r="B28">
            <v>431548</v>
          </cell>
        </row>
        <row r="29">
          <cell r="A29" t="str">
            <v>Transportation Engineering Operations</v>
          </cell>
          <cell r="B29">
            <v>468183</v>
          </cell>
        </row>
        <row r="30">
          <cell r="A30" t="str">
            <v>Transportation Engineering Operations Bridge ProgramAddition of 1.00 Senior Structural Engineer and associated contractual expenditures to establish a Bridge Assessment Program.</v>
          </cell>
          <cell r="B30">
            <v>468183</v>
          </cell>
        </row>
        <row r="31">
          <cell r="A31" t="str">
            <v>Waste Reduction</v>
          </cell>
          <cell r="B31">
            <v>808036</v>
          </cell>
        </row>
        <row r="32">
          <cell r="A32" t="str">
            <v>Addition of Code Compliance Program ManagerAddition of 1.00 Code Compliance Program Manager and non-personnel expenditures to support The Zero Waste Plan and the City Recycling Ordinance.</v>
          </cell>
          <cell r="B32">
            <v>148093</v>
          </cell>
        </row>
        <row r="33">
          <cell r="A33" t="str">
            <v>Climate Action Plan Code EnforcementAddition of 2.00 Code Compliance Officers and non-personnel expenditures to support the Climate Action Plan.</v>
          </cell>
          <cell r="B33">
            <v>252496</v>
          </cell>
        </row>
        <row r="34">
          <cell r="A34" t="str">
            <v>Environmental Services ProgramsAddition of 1.00 Code Compliance Supervisor, 2.00 Code Compliance Officers, 1.00 Heavy Truck Driver II, 1.00 Utility Worker II, and non-personnel expenditures to support the city-wide Recycling Ordinance, Homes less Abatement Program, and other code enforcements.</v>
          </cell>
          <cell r="B34">
            <v>407447</v>
          </cell>
        </row>
        <row r="41">
          <cell r="A41" t="str">
            <v>Collection Services</v>
          </cell>
          <cell r="B41">
            <v>1300000</v>
          </cell>
        </row>
        <row r="42">
          <cell r="A42" t="str">
            <v>Recycling Fund</v>
          </cell>
          <cell r="B42">
            <v>1300000</v>
          </cell>
        </row>
        <row r="43">
          <cell r="A43" t="str">
            <v>Vehicle Replacement FundTransfer of  non-personnel expenditures from the Recycling Fund to the Fleet Services Vehicle Replacement Fund related to the purchase of greenery and recycling collection vehicles.</v>
          </cell>
          <cell r="B43">
            <v>1300000</v>
          </cell>
        </row>
        <row r="44">
          <cell r="A44" t="str">
            <v>Environmental Services</v>
          </cell>
          <cell r="B44">
            <v>1500000</v>
          </cell>
        </row>
        <row r="45">
          <cell r="A45" t="str">
            <v>Refuse Disposal Fund</v>
          </cell>
          <cell r="B45">
            <v>1500000</v>
          </cell>
        </row>
        <row r="46">
          <cell r="A46" t="str">
            <v>Ridgehaven HVAC System ReplacementAddition of non-personnel expenditures to replace the HVAC system at the Ridgehaven facility.</v>
          </cell>
          <cell r="B46">
            <v>1500000</v>
          </cell>
        </row>
        <row r="47">
          <cell r="A47" t="str">
            <v>Public Utilities</v>
          </cell>
          <cell r="B47">
            <v>150000</v>
          </cell>
        </row>
        <row r="48">
          <cell r="A48" t="str">
            <v>Metropolitan Sewer Utility Fund</v>
          </cell>
          <cell r="B48">
            <v>80000</v>
          </cell>
        </row>
        <row r="49">
          <cell r="A49" t="str">
            <v>Laboratory Supplies and EquipmentAddition of non-personnel expenditures for laboratory supplies, equipment, and facility improvements.</v>
          </cell>
          <cell r="B49">
            <v>80000</v>
          </cell>
        </row>
        <row r="50">
          <cell r="A50" t="str">
            <v>Water Utility Operating Fund</v>
          </cell>
          <cell r="B50">
            <v>70000</v>
          </cell>
        </row>
        <row r="51">
          <cell r="A51" t="str">
            <v>Consultant ServicesAddition of non-personnel expenditures for miscellaneous contractual services.</v>
          </cell>
          <cell r="B51">
            <v>60000</v>
          </cell>
        </row>
        <row r="52">
          <cell r="A52" t="str">
            <v>Energy AuditsAddition of non-personnel expenditures for miscellaneous contractual services.</v>
          </cell>
          <cell r="B52">
            <v>10000</v>
          </cell>
        </row>
        <row r="53">
          <cell r="A53" t="str">
            <v>Public Works - Engineering &amp; Capital Projects</v>
          </cell>
          <cell r="B53">
            <v>80130</v>
          </cell>
        </row>
        <row r="54">
          <cell r="A54" t="str">
            <v>Engineering &amp; Capital Projects Fund</v>
          </cell>
          <cell r="B54">
            <v>80130</v>
          </cell>
        </row>
        <row r="55">
          <cell r="A55" t="str">
            <v>Engineering Standard Drawings SupportAddition of 1.00 Principal Engineering Aide and associated non-personnel expenditures to provide drafting support for several new design standards manuals and meet regulatory demands for storm water and streetlights.</v>
          </cell>
          <cell r="B55">
            <v>80130</v>
          </cell>
        </row>
        <row r="56">
          <cell r="A56" t="str">
            <v>Waste Reduction</v>
          </cell>
          <cell r="B56">
            <v>368539</v>
          </cell>
        </row>
        <row r="57">
          <cell r="A57" t="str">
            <v>Recycling Fund</v>
          </cell>
          <cell r="B57">
            <v>368539</v>
          </cell>
        </row>
        <row r="58">
          <cell r="A58" t="str">
            <v>Recycling Education and OutreachAddition of 2.00 Recycling Specialist 2s and non-personnel expenditures to support education and outreach for the Zero Waste Plan.</v>
          </cell>
          <cell r="B58">
            <v>368539</v>
          </cell>
        </row>
      </sheetData>
      <sheetData sheetId="2">
        <row r="2">
          <cell r="B2" t="str">
            <v>Strategic Transportation Optimization Program Addition of one-time non-personnel expenditures associated with contractual services for the development of the Strategic Transportation Optimization Program (STOP) Guide.</v>
          </cell>
        </row>
        <row r="10">
          <cell r="B10" t="str">
            <v>Vernal Pool Habitat Conservation Plan Support Addition of 1.00 Information Systems Analyst II, 1.00 Biologist II, 1.00 Associate Planner and associated non-personnel expenditures to support the Vernal Pool Habitat Conservation Plan.</v>
          </cell>
        </row>
        <row r="23">
          <cell r="B23" t="str">
            <v>Vehicle Replacement FundTransfer of  non-personnel expenditures from the Recycling Fund to the Fleet Services Vehicle Replacement Fund related to the purchase of greenery and recycling collection vehicles.</v>
          </cell>
        </row>
        <row r="27">
          <cell r="B27" t="str">
            <v>Energy AuditsAddition of non-personnel expenditures for miscellaneous contractual services.</v>
          </cell>
        </row>
      </sheetData>
      <sheetData sheetId="3"/>
      <sheetData sheetId="4"/>
      <sheetData sheetId="5"/>
      <sheetData sheetId="6"/>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edBy="Ashley Rosia-Tremonti" refreshedDate="42863.621717939815" createdVersion="5" refreshedVersion="5" minRefreshableVersion="3" recordCount="64">
  <cacheSource type="worksheet">
    <worksheetSource ref="A1:K65" sheet="Budget Details"/>
  </cacheSource>
  <cacheFields count="11">
    <cacheField name="Department/Division Name" numFmtId="0">
      <sharedItems containsBlank="1" count="19">
        <s v="Administrative and Right of Way"/>
        <s v="City Attorney"/>
        <s v="ESD"/>
        <s v="EDD"/>
        <s v="P&amp;R"/>
        <s v="TSW"/>
        <s v="PUD"/>
        <s v="PW"/>
        <s v="PD"/>
        <m u="1"/>
        <s v="Public Utilities" u="1"/>
        <s v="Street" u="1"/>
        <s v="Collection Services" u="1"/>
        <s v="Police" u="1"/>
        <s v="Storm Water" u="1"/>
        <s v="Open Space" u="1"/>
        <s v="Waste Reduction" u="1"/>
        <s v="Public Works - Engineering and Capital Projects" u="1"/>
        <s v="Economic Development" u="1"/>
      </sharedItems>
    </cacheField>
    <cacheField name="Efforts, Initiatives, and Activities" numFmtId="0">
      <sharedItems longText="1"/>
    </cacheField>
    <cacheField name="Funding Source" numFmtId="49">
      <sharedItems/>
    </cacheField>
    <cacheField name="FY 2018 Proposed Budget" numFmtId="5">
      <sharedItems containsString="0" containsBlank="1" containsNumber="1" containsInteger="1" minValue="0" maxValue="74112022"/>
    </cacheField>
    <cacheField name="% CAP Attributable" numFmtId="9">
      <sharedItems containsSemiMixedTypes="0" containsString="0" containsNumber="1" minValue="0" maxValue="1"/>
    </cacheField>
    <cacheField name="Total CAP Budget" numFmtId="164">
      <sharedItems containsSemiMixedTypes="0" containsString="0" containsNumber="1" minValue="0" maxValue="74112022"/>
    </cacheField>
    <cacheField name="CAP-Direct or CAP-Indirect" numFmtId="0">
      <sharedItems containsBlank="1" count="3">
        <s v="Direct"/>
        <s v="Indirect"/>
        <m u="1"/>
      </sharedItems>
    </cacheField>
    <cacheField name="CAP Strategy Details" numFmtId="0">
      <sharedItems/>
    </cacheField>
    <cacheField name="CAP Strategy" numFmtId="0">
      <sharedItems count="7">
        <s v="Bicycling, Walking, Transit, &amp; Land Use"/>
        <s v="Overarching Implementation"/>
        <s v="Clean and Renewable Energy"/>
        <s v="Climate Resiliency"/>
        <s v="Zero Waste"/>
        <s v="Energy and Water Efficient Buildings"/>
        <s v="Bicylcing, Walking, Transit, &amp; Land Use" u="1"/>
      </sharedItems>
    </cacheField>
    <cacheField name="CAP Action" numFmtId="0">
      <sharedItems containsMixedTypes="1" containsNumber="1" minValue="1" maxValue="5.0999999999999996" count="16">
        <n v="3.6"/>
        <s v="Overarching Implementation"/>
        <n v="2.2999999999999998"/>
        <n v="2"/>
        <n v="5"/>
        <n v="3"/>
        <n v="5.0999999999999996"/>
        <n v="4.0999999999999996"/>
        <n v="4"/>
        <n v="1"/>
        <n v="1.2"/>
        <n v="3.3"/>
        <n v="3.2"/>
        <n v="3.4"/>
        <n v="1.3"/>
        <n v="2.1"/>
      </sharedItems>
    </cacheField>
    <cacheField name="Additional notes on effort, initiative, or activity" numFmtId="0">
      <sharedItems containsBlank="1"/>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Ashley Rosia-Tremonti" refreshedDate="42965.585165856479" createdVersion="5" refreshedVersion="5" minRefreshableVersion="3" recordCount="219">
  <cacheSource type="worksheet">
    <worksheetSource ref="L1:U220" sheet="May Revise CIP Projects"/>
  </cacheSource>
  <cacheFields count="10">
    <cacheField name="Department/Division Name" numFmtId="0">
      <sharedItems containsBlank="1"/>
    </cacheField>
    <cacheField name="Efforts, Initiatives, and Activities" numFmtId="0">
      <sharedItems containsBlank="1"/>
    </cacheField>
    <cacheField name="Funding Source" numFmtId="0">
      <sharedItems containsBlank="1"/>
    </cacheField>
    <cacheField name="FY 2018 Proposed Budget" numFmtId="44">
      <sharedItems containsBlank="1" containsMixedTypes="1" containsNumber="1" containsInteger="1" minValue="6300" maxValue="600000"/>
    </cacheField>
    <cacheField name="% CAP Attributable" numFmtId="9">
      <sharedItems containsBlank="1" containsMixedTypes="1" containsNumber="1" minValue="0.1" maxValue="1"/>
    </cacheField>
    <cacheField name="Total CAP Budget" numFmtId="44">
      <sharedItems containsBlank="1" containsMixedTypes="1" containsNumber="1" containsInteger="1" minValue="6300" maxValue="423985" count="9">
        <m/>
        <s v="N/A"/>
        <n v="423985"/>
        <n v="388967"/>
        <n v="60000"/>
        <n v="17500"/>
        <n v="25000"/>
        <n v="10000"/>
        <n v="6300"/>
      </sharedItems>
    </cacheField>
    <cacheField name="CAP-Direct or CAP-Indirect" numFmtId="0">
      <sharedItems containsBlank="1"/>
    </cacheField>
    <cacheField name="CAP Strategy Details" numFmtId="0">
      <sharedItems containsBlank="1" count="4">
        <m/>
        <s v="N/A"/>
        <s v="Climate Resiliency"/>
        <s v="Bicycling, Walking, Transit, &amp; Land Use"/>
      </sharedItems>
    </cacheField>
    <cacheField name="CAP Strategy" numFmtId="0">
      <sharedItems containsBlank="1" containsMixedTypes="1" containsNumber="1" containsInteger="1" minValue="3" maxValue="5" count="4">
        <m/>
        <s v="N/A"/>
        <n v="5"/>
        <n v="3"/>
      </sharedItems>
    </cacheField>
    <cacheField name="CAP Action" numFmtId="0">
      <sharedItems containsBlank="1" containsMixedTypes="1" containsNumber="1" containsInteger="1" minValue="3" maxValue="5"/>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64">
  <r>
    <x v="0"/>
    <s v="Strategic Transportation Optimization Program Addition of one-time non-personnel expenditures associated with contractual services for the development of the Strategic Transportation Optimization Program (STOP) Guide."/>
    <s v="General"/>
    <m/>
    <n v="0.1"/>
    <n v="0"/>
    <x v="0"/>
    <s v="Transit-Orientated Development in TPA's"/>
    <x v="0"/>
    <x v="0"/>
    <m/>
  </r>
  <r>
    <x v="1"/>
    <s v="Climate Action Plan ImplementationAddition of 1.00 Deputy City Attorney and associated non-personnel expenditures to support the City's Climate Action Plan in the Civil Advisory Division."/>
    <s v="General"/>
    <m/>
    <n v="1"/>
    <n v="0"/>
    <x v="0"/>
    <s v="Overarching Implementation"/>
    <x v="1"/>
    <x v="1"/>
    <m/>
  </r>
  <r>
    <x v="2"/>
    <s v="Compressed Natural Gas Fueling StationAddition of non-personnel expenditures to support the implementation of the Compressed Natural Gas (CNG) fueling station at the Environmental Services Operations Station."/>
    <s v="General"/>
    <m/>
    <n v="1"/>
    <n v="0"/>
    <x v="0"/>
    <s v="Covert Existing Fleet Diesel MSW Trucks to CNG or Low Emission Fuel"/>
    <x v="2"/>
    <x v="2"/>
    <m/>
  </r>
  <r>
    <x v="3"/>
    <s v="Reinvestment InitiativeAddition of 1.00 Program Manager, 1.00 Community Development Specialist 4, 1.00 Senior Management Analyst,  and 3.00 Community Development Specialist 3sfor the Reinvestment Initiative (ReI)."/>
    <s v="General"/>
    <n v="583146"/>
    <n v="0.1"/>
    <n v="58314.600000000006"/>
    <x v="0"/>
    <s v="Clean &amp; Renewable Energy"/>
    <x v="2"/>
    <x v="3"/>
    <m/>
  </r>
  <r>
    <x v="4"/>
    <s v="Open Space Acreage ExpansionAddition of 2.00 Park Rangers and associated non-personnel expenditures to support operation and maintenance of additional Open Space acreage."/>
    <s v="General"/>
    <m/>
    <n v="1"/>
    <n v="0"/>
    <x v="1"/>
    <s v="Climate Resiliency"/>
    <x v="3"/>
    <x v="4"/>
    <m/>
  </r>
  <r>
    <x v="4"/>
    <s v="Vernal Pool Habitat Conservation Plan Support Addition of 1.00 Information Systems Analyst II, 1.00 Biologist II, 1.00 Associate Planner and associated non-personnel expenditures to support the Vernal Pool Habitat Conservation Plan."/>
    <s v="General"/>
    <n v="123029"/>
    <n v="1"/>
    <n v="123029"/>
    <x v="1"/>
    <s v="Climate Resiliency"/>
    <x v="3"/>
    <x v="4"/>
    <m/>
  </r>
  <r>
    <x v="4"/>
    <s v="Vernal Pool Habitat Conservation Plan Support Addition of 1.00 Information Systems Analyst II, 1.00 Biologist II, 1.00 Associate Planner and associated non-personnel expenditures to support the Vernal Pool Habitat Conservation Plan.."/>
    <s v="General"/>
    <m/>
    <n v="1"/>
    <n v="0"/>
    <x v="1"/>
    <s v="Climate Resiliency"/>
    <x v="3"/>
    <x v="4"/>
    <m/>
  </r>
  <r>
    <x v="5"/>
    <s v="Campbell ShipyardAddition of one-time non-personnel expenditures associated with contractual services for contaminate study to support the City's sediment contribution in the Campbell Shipyard."/>
    <s v="General"/>
    <m/>
    <n v="1"/>
    <n v="0"/>
    <x v="1"/>
    <s v="Climate Resiliency"/>
    <x v="3"/>
    <x v="4"/>
    <m/>
  </r>
  <r>
    <x v="5"/>
    <s v="Continental Maritime Contaminated Sediment SupportAddition of one-time non-personnel expenditures associated with contractual services for contaminate study to support the City's sediment contribution in the San Diego Bay."/>
    <s v="General"/>
    <m/>
    <n v="1"/>
    <n v="0"/>
    <x v="1"/>
    <s v="Climate Resiliency"/>
    <x v="3"/>
    <x v="4"/>
    <m/>
  </r>
  <r>
    <x v="5"/>
    <s v="Naval Training Center Boat Channel DredgingAddition of one-time non-personnel expenditures associated with contractual services for Naval Training Center Boat Channel dredging."/>
    <s v="General"/>
    <m/>
    <n v="1"/>
    <n v="0"/>
    <x v="1"/>
    <s v="Climate Resiliency"/>
    <x v="3"/>
    <x v="4"/>
    <m/>
  </r>
  <r>
    <x v="5"/>
    <s v="Potential Supplemental Environmental ProjectsAddition of non-personnel expenditures associated with contractual services for supplemental environmental projects to support water quality improvement projects."/>
    <s v="General"/>
    <n v="607500"/>
    <n v="1"/>
    <n v="607500"/>
    <x v="1"/>
    <s v="Climate Resiliency"/>
    <x v="3"/>
    <x v="4"/>
    <m/>
  </r>
  <r>
    <x v="5"/>
    <s v="Slurry Seal MaintenanceAddition of non-personnel expenditures associated with contractual services to support Slurry Seal Maintenance."/>
    <s v="General"/>
    <n v="15322066"/>
    <n v="0.1"/>
    <n v="1532206.6"/>
    <x v="0"/>
    <s v="Bicycling, Walking, Transit, and Land Use"/>
    <x v="0"/>
    <x v="5"/>
    <s v="This item was much larger in FY17"/>
  </r>
  <r>
    <x v="5"/>
    <s v="Tree Maintenance and PlantingAddition of 1.00 Horticulturist, 1.00 Public Works Supervisor, and associated non-personnel expenditures for tree maintenance and planting to support the City's Climate Action Plan."/>
    <s v="General"/>
    <m/>
    <n v="1"/>
    <n v="0"/>
    <x v="0"/>
    <s v="Increase Urban Tree Canopy Coverage"/>
    <x v="3"/>
    <x v="6"/>
    <m/>
  </r>
  <r>
    <x v="2"/>
    <s v="Addition of Code Compliance Program ManagerAddition of 1.00 Code Compliance Program Manager and non-personnel expenditures to support The Zero Waste Plan and the City Recycling Ordinance."/>
    <s v="General"/>
    <m/>
    <n v="1"/>
    <n v="0"/>
    <x v="0"/>
    <s v="Divert Solid Waste and Capture Landfill Methane Gas "/>
    <x v="4"/>
    <x v="7"/>
    <m/>
  </r>
  <r>
    <x v="2"/>
    <s v="Climate Action Plan Code EnforcementAddition of 2.00 Code Compliance Officers and non-personnel expenditures to support the Climate Action Plan."/>
    <s v="General"/>
    <n v="251647"/>
    <n v="1"/>
    <n v="251647"/>
    <x v="0"/>
    <s v="Zero Waste (Gas and Waste Management)"/>
    <x v="4"/>
    <x v="8"/>
    <m/>
  </r>
  <r>
    <x v="2"/>
    <s v="Environmental Services ProgramsAddition of 1.00 Code Compliance Supervisor, 2.00 Code Compliance Officers, 1.00 Heavy Truck Driver II, 1.00 Utility Worker II, and non-personnel expenditures to support the city-wide Recycling Ordinance, Homes less Abatement Program, and other code enforcements."/>
    <s v="General"/>
    <m/>
    <n v="1"/>
    <n v="0"/>
    <x v="0"/>
    <s v="Climate Resiliency"/>
    <x v="3"/>
    <x v="4"/>
    <m/>
  </r>
  <r>
    <x v="2"/>
    <s v="Vehicle Replacement FundTransfer of  non-personnel expenditures from the Recycling Fund to the Fleet Services Vehicle Replacement Fund related to the purchase of greenery and recycling collection vehicles."/>
    <s v="Other"/>
    <n v="1300000"/>
    <n v="1"/>
    <n v="1300000"/>
    <x v="0"/>
    <s v="Zero Waste (Gas and Waste Management)"/>
    <x v="4"/>
    <x v="8"/>
    <m/>
  </r>
  <r>
    <x v="6"/>
    <s v="Energy Audits Addition of non-personnel expenditures for miscellaneous contractual services."/>
    <s v="Other"/>
    <n v="10000"/>
    <n v="1"/>
    <n v="10000"/>
    <x v="0"/>
    <s v="Water &amp; Energy Efficient Buildings"/>
    <x v="5"/>
    <x v="9"/>
    <m/>
  </r>
  <r>
    <x v="7"/>
    <s v="Engineering Standard Drawings SupportAddition of 1.00 Principal Engineering Aide and associated non-personnel expenditures to provide drafting support for several new design standards manuals and meet regulatory demands for storm water and streetlights."/>
    <s v="Other"/>
    <n v="80320"/>
    <n v="1"/>
    <n v="80320"/>
    <x v="0"/>
    <s v="Overarching Implementation"/>
    <x v="1"/>
    <x v="1"/>
    <m/>
  </r>
  <r>
    <x v="2"/>
    <s v="Recycling Education and OutreachAddition of 2.00 Recycling Specialist 2s and non-personnel expenditures to support education and outreach for the Zero Waste Plan."/>
    <s v="Other"/>
    <n v="368351"/>
    <n v="1"/>
    <n v="368351"/>
    <x v="0"/>
    <s v="Divert Solid Waste and Capture Landfill Methane Gas "/>
    <x v="4"/>
    <x v="7"/>
    <m/>
  </r>
  <r>
    <x v="2"/>
    <s v="Citywide Energy Improvements"/>
    <s v="Capital Improvement Project"/>
    <n v="0"/>
    <n v="1"/>
    <n v="0"/>
    <x v="0"/>
    <s v="Municipal Energy Strategy"/>
    <x v="5"/>
    <x v="10"/>
    <s v="ABT00003 Environmental Services"/>
  </r>
  <r>
    <x v="5"/>
    <s v="Drainage Projects"/>
    <s v="Capital Improvement Project"/>
    <n v="0"/>
    <n v="1"/>
    <n v="0"/>
    <x v="1"/>
    <s v="Climate Resiliency"/>
    <x v="3"/>
    <x v="4"/>
    <s v="ACA00001 Transportation &amp; Storm Water"/>
  </r>
  <r>
    <x v="5"/>
    <s v="Watershed CIP"/>
    <s v="Capital Improvement Project"/>
    <n v="0"/>
    <n v="1"/>
    <n v="0"/>
    <x v="1"/>
    <s v="Climate Resiliency"/>
    <x v="3"/>
    <x v="4"/>
    <s v="ACC00001 Transportation &amp; Storm Water"/>
  </r>
  <r>
    <x v="5"/>
    <s v="Minor Bike Facilities"/>
    <s v="Capital Improvement Project"/>
    <n v="400000"/>
    <n v="1"/>
    <n v="400000"/>
    <x v="0"/>
    <s v="Bicycle Master Plan"/>
    <x v="0"/>
    <x v="11"/>
    <s v="AIA00001 Transportation &amp; Storm Water"/>
  </r>
  <r>
    <x v="5"/>
    <s v="Street Resurfacing and Reconstruction"/>
    <s v="Capital Improvement Project"/>
    <n v="4067459"/>
    <n v="0.1"/>
    <n v="406745.9"/>
    <x v="0"/>
    <s v="Bicycle Master Plan"/>
    <x v="0"/>
    <x v="11"/>
    <s v="AID00005 Transportation &amp; Storm Water"/>
  </r>
  <r>
    <x v="5"/>
    <s v="Installation of City Owned Street Lights"/>
    <s v="Capital Improvement Project"/>
    <n v="100000"/>
    <n v="1"/>
    <n v="100000"/>
    <x v="0"/>
    <s v="Municipal Energy Strategy"/>
    <x v="5"/>
    <x v="10"/>
    <s v="AIH00001 Transportation &amp; Storm Water"/>
  </r>
  <r>
    <x v="5"/>
    <s v="Street Light Circuit Upgrades"/>
    <s v="Capital Improvement Project"/>
    <n v="0"/>
    <n v="1"/>
    <n v="0"/>
    <x v="0"/>
    <s v="Municipal Energy Strategy"/>
    <x v="5"/>
    <x v="10"/>
    <s v="AIH00002 Transportation &amp; Storm Water"/>
  </r>
  <r>
    <x v="5"/>
    <s v="New Walkways"/>
    <s v="Capital Improvement Project"/>
    <n v="850000"/>
    <n v="1"/>
    <n v="850000"/>
    <x v="0"/>
    <s v="Increase Commuter Walking Opportunities"/>
    <x v="0"/>
    <x v="12"/>
    <s v="AIK00001 Transportation &amp; Storm Water"/>
  </r>
  <r>
    <x v="5"/>
    <s v="School Traffic Safety Improvements"/>
    <s v="Capital Improvement Project"/>
    <n v="0"/>
    <n v="1"/>
    <n v="0"/>
    <x v="0"/>
    <s v="Bicycling, Walking, Transit, and Land Use"/>
    <x v="0"/>
    <x v="5"/>
    <s v="AIK00002 Transportation &amp; Storm Water"/>
  </r>
  <r>
    <x v="5"/>
    <s v="Sidewalk Repair and Reconstruction"/>
    <s v="Capital Improvement Project"/>
    <n v="2672850"/>
    <n v="1"/>
    <n v="2672850"/>
    <x v="0"/>
    <s v="Increase Commuter Walking Opportunities"/>
    <x v="0"/>
    <x v="12"/>
    <s v="AIK00003 Transportation &amp; Storm Water"/>
  </r>
  <r>
    <x v="5"/>
    <s v="Traffic Calming"/>
    <s v="Capital Improvement Project"/>
    <n v="385000"/>
    <n v="1"/>
    <n v="385000"/>
    <x v="0"/>
    <s v="Traffic Signal Master Plan"/>
    <x v="0"/>
    <x v="13"/>
    <s v="AIL00001 Transportation &amp; Storm Water"/>
  </r>
  <r>
    <x v="5"/>
    <s v="Install T/S Interconnect Systems"/>
    <s v="Capital Improvement Project"/>
    <n v="150000"/>
    <n v="0"/>
    <n v="0"/>
    <x v="1"/>
    <s v="Bicycling, Walking, Transit, and Land Use"/>
    <x v="0"/>
    <x v="5"/>
    <s v="AIL00002 Transportation &amp; Storm Water"/>
  </r>
  <r>
    <x v="5"/>
    <s v="Traffic Signals - Citywide"/>
    <s v="Capital Improvement Project"/>
    <n v="2240000"/>
    <n v="1"/>
    <n v="2240000"/>
    <x v="0"/>
    <s v="Traffic Signal Master Plan"/>
    <x v="0"/>
    <x v="13"/>
    <s v="AIL00004 Transportation &amp; Storm Water"/>
  </r>
  <r>
    <x v="5"/>
    <s v="Traffic Signals Modification"/>
    <s v="Capital Improvement Project"/>
    <n v="859900"/>
    <n v="1"/>
    <n v="859900"/>
    <x v="0"/>
    <s v="Traffic Signal Master Plan"/>
    <x v="0"/>
    <x v="13"/>
    <s v="AIL00005 Transportation &amp; Storm Water"/>
  </r>
  <r>
    <x v="6"/>
    <s v="PURE Water Program"/>
    <s v="Capital Improvement Project"/>
    <n v="74112022"/>
    <n v="1"/>
    <n v="74112022"/>
    <x v="1"/>
    <s v="Climate Resiliency"/>
    <x v="3"/>
    <x v="4"/>
    <s v="ALA00001 Public Utilities"/>
  </r>
  <r>
    <x v="2"/>
    <s v="Miramar Landfill Facility Improvements"/>
    <s v="Capital Improvement Project"/>
    <n v="2000000"/>
    <n v="0"/>
    <n v="0"/>
    <x v="1"/>
    <s v="Zero Waste (Gas and Waste Management)"/>
    <x v="4"/>
    <x v="8"/>
    <s v="L17000 Environmental Services"/>
  </r>
  <r>
    <x v="4"/>
    <s v="Downtown Greenways"/>
    <s v="Capital Improvement Project"/>
    <n v="1000000"/>
    <n v="1"/>
    <n v="1000000"/>
    <x v="0"/>
    <s v="Increase Urban Tree Canopy Coverage"/>
    <x v="3"/>
    <x v="6"/>
    <s v="L18000 Park &amp; Recreation"/>
  </r>
  <r>
    <x v="4"/>
    <s v="Chollas Lake Improvements"/>
    <s v="Capital Improvement Project"/>
    <n v="500000"/>
    <n v="1"/>
    <n v="500000"/>
    <x v="1"/>
    <s v="Climate Resiliency"/>
    <x v="3"/>
    <x v="4"/>
    <s v="L18001 Park &amp; Recreation"/>
  </r>
  <r>
    <x v="5"/>
    <s v="Mira Mesa Blvd Median/Erma Rd Improv"/>
    <s v="Capital Improvement Project"/>
    <n v="0"/>
    <n v="0.1"/>
    <n v="0"/>
    <x v="0"/>
    <s v="Bicycling, Walking, Transit, and Land Use"/>
    <x v="0"/>
    <x v="5"/>
    <s v="RD16003 Transportation &amp; Storm Water"/>
  </r>
  <r>
    <x v="4"/>
    <s v="Completed Hiking and Biking Trails PHR 10.2"/>
    <s v="Capital Improvement Project"/>
    <n v="0"/>
    <n v="1"/>
    <n v="0"/>
    <x v="1"/>
    <s v="Climate Resiliency"/>
    <x v="3"/>
    <x v="4"/>
    <s v="RD12003 Park &amp; Recreation"/>
  </r>
  <r>
    <x v="2"/>
    <s v="West Miramar Landfill - Phase 3"/>
    <s v="Capital Improvement Project"/>
    <n v="0"/>
    <n v="0"/>
    <n v="0"/>
    <x v="1"/>
    <s v="Zero Waste (Gas and Waste Management)"/>
    <x v="4"/>
    <x v="8"/>
    <s v="S00774 Environmental Services"/>
  </r>
  <r>
    <x v="5"/>
    <s v="SR 163/Friars Road"/>
    <s v="Capital Improvement Project"/>
    <n v="2000000"/>
    <n v="0.1"/>
    <n v="200000"/>
    <x v="0"/>
    <s v="Bicycling, Walking, Transit, and Land Use"/>
    <x v="0"/>
    <x v="5"/>
    <s v="S00851 Transportation &amp; Storm Water"/>
  </r>
  <r>
    <x v="5"/>
    <s v="University Avenue Mobility"/>
    <s v="Capital Improvement Project"/>
    <n v="2750000"/>
    <n v="0.1"/>
    <n v="275000"/>
    <x v="0"/>
    <s v="Bicycling, Walking, Transit, and Land Use"/>
    <x v="0"/>
    <x v="5"/>
    <s v="S00915 Transportation &amp; Storm Water"/>
  </r>
  <r>
    <x v="2"/>
    <s v="Miramar Landfill Greenery Expansion"/>
    <s v="Capital Improvement Project"/>
    <n v="0"/>
    <n v="1"/>
    <n v="0"/>
    <x v="0"/>
    <s v="Zero Waste (Gas and Waste Management)"/>
    <x v="4"/>
    <x v="8"/>
    <s v="S00975 Environmental Services"/>
  </r>
  <r>
    <x v="2"/>
    <s v="Future Waste Mgmt Disposal &amp; Pro Fac"/>
    <s v="Capital Improvement Project"/>
    <n v="0"/>
    <n v="0"/>
    <n v="0"/>
    <x v="1"/>
    <s v="Zero Waste (Gas and Waste Management)"/>
    <x v="4"/>
    <x v="8"/>
    <s v="S01088 Environmental Services"/>
  </r>
  <r>
    <x v="8"/>
    <s v="Police HQs CoGeneration Repower Project"/>
    <s v="Capital Improvement Project"/>
    <n v="0"/>
    <n v="1"/>
    <n v="0"/>
    <x v="0"/>
    <s v="Municipal Energy Strategy"/>
    <x v="5"/>
    <x v="10"/>
    <s v="S10131 Police"/>
  </r>
  <r>
    <x v="4"/>
    <s v="Evans Pond Reclaimed Water Pipeline Inst"/>
    <s v="Capital Improvement Project"/>
    <n v="0"/>
    <n v="1"/>
    <n v="0"/>
    <x v="1"/>
    <s v="Climate Resiliency"/>
    <x v="3"/>
    <x v="4"/>
    <s v="S13010 Park &amp; Recreation"/>
  </r>
  <r>
    <x v="5"/>
    <s v="SR94/Euclid Av Interchange Phase 3"/>
    <s v="Capital Improvement Project"/>
    <n v="2000000"/>
    <n v="0.1"/>
    <n v="200000"/>
    <x v="0"/>
    <s v="Bicycling, Walking, Transit, and Land Use"/>
    <x v="0"/>
    <x v="5"/>
    <s v="S14009 Transportation &amp; Storm Water"/>
  </r>
  <r>
    <x v="4"/>
    <s v="Torrey Pines N. Golf Course-Improvements"/>
    <s v="Capital Improvement Project"/>
    <n v="0"/>
    <n v="0"/>
    <n v="0"/>
    <x v="1"/>
    <s v="Reduce Daily Per Capita Water Consumption"/>
    <x v="5"/>
    <x v="14"/>
    <s v="S14019 Park &amp; Recreation"/>
  </r>
  <r>
    <x v="6"/>
    <s v="Bayview Reservoir Solar Project"/>
    <s v="Capital Improvement Project"/>
    <n v="0"/>
    <n v="1"/>
    <n v="0"/>
    <x v="0"/>
    <s v="100% Renewable Energy by 2035"/>
    <x v="2"/>
    <x v="15"/>
    <s v="S14021 Public Utilities"/>
  </r>
  <r>
    <x v="6"/>
    <s v="MOC Complex Solar Project"/>
    <s v="Capital Improvement Project"/>
    <n v="0"/>
    <n v="1"/>
    <n v="0"/>
    <x v="0"/>
    <s v="100% Renewable Energy by 2035"/>
    <x v="2"/>
    <x v="15"/>
    <s v="S14022 Public Utilities"/>
  </r>
  <r>
    <x v="2"/>
    <s v="CNG Fueling Station for Refuse &amp; Recycling"/>
    <s v="Capital Improvement Project"/>
    <n v="1230000"/>
    <n v="1"/>
    <n v="1230000"/>
    <x v="0"/>
    <s v="Covert Existing Fleet Diesel MSW Trucks to CNG or Low Emission Fuel"/>
    <x v="2"/>
    <x v="2"/>
    <s v="S15000 Environmental Services"/>
  </r>
  <r>
    <x v="5"/>
    <s v="Torrey Pines Road Improvement Phase 3"/>
    <s v="Capital Improvement Project"/>
    <n v="1000000"/>
    <n v="0.1"/>
    <n v="100000"/>
    <x v="0"/>
    <s v="Bicycling, Walking, Transit, and Land Use"/>
    <x v="0"/>
    <x v="5"/>
    <s v="S15023 Transportation &amp; Storm Water"/>
  </r>
  <r>
    <x v="5"/>
    <s v="City Heights Pedestrian Improvements"/>
    <s v="Capital Improvement Project"/>
    <n v="0"/>
    <n v="1"/>
    <n v="0"/>
    <x v="0"/>
    <s v="Increase Commuter Walking Opportunities"/>
    <x v="0"/>
    <x v="12"/>
    <s v="S15044 Transportation &amp; Storm Water"/>
  </r>
  <r>
    <x v="5"/>
    <s v="Market St-Euclid to Pitta-Improvements"/>
    <s v="Capital Improvement Project"/>
    <n v="0"/>
    <n v="0.1"/>
    <n v="0"/>
    <x v="0"/>
    <s v="Bicycling, Walking, Transit, and Land Use"/>
    <x v="0"/>
    <x v="5"/>
    <s v="S16022 Transportation &amp; Storm Water"/>
  </r>
  <r>
    <x v="4"/>
    <s v="Carmel Valley CP-Turf Upgrades"/>
    <s v="Capital Improvement Project"/>
    <n v="0"/>
    <n v="0"/>
    <n v="0"/>
    <x v="1"/>
    <s v="Climate Resiliency"/>
    <x v="3"/>
    <x v="4"/>
    <s v="S16029 Park &amp; Recreation"/>
  </r>
  <r>
    <x v="4"/>
    <s v="Ocean Air CP - Turf Upgrades"/>
    <s v="Capital Improvement Project"/>
    <n v="0"/>
    <n v="0"/>
    <n v="0"/>
    <x v="1"/>
    <s v="Climate Resiliency"/>
    <x v="3"/>
    <x v="4"/>
    <s v="S16030 Park &amp; Recreation"/>
  </r>
  <r>
    <x v="2"/>
    <s v="Miramar Landfill Gas Recovery Improvemen"/>
    <s v="Capital Improvement Project"/>
    <n v="4300000"/>
    <n v="1"/>
    <n v="4300000"/>
    <x v="1"/>
    <s v="Divert Solid Waste and Capture Landfill Methane Gas "/>
    <x v="4"/>
    <x v="7"/>
    <s v="S16052 Environmental Services"/>
  </r>
  <r>
    <x v="2"/>
    <s v="Aerated Static Pile System"/>
    <s v="Capital Improvement Project"/>
    <n v="4500000"/>
    <n v="1"/>
    <n v="4500000"/>
    <x v="0"/>
    <s v="Zero Waste (Gas and Waste Management)"/>
    <x v="4"/>
    <x v="8"/>
    <s v="S16053 Environmental Services"/>
  </r>
  <r>
    <x v="2"/>
    <s v="Miramar Landfill Storm Water Improvement"/>
    <s v="Capital Improvement Project"/>
    <n v="2000000"/>
    <n v="1"/>
    <n v="2000000"/>
    <x v="1"/>
    <s v="Climate Resiliency"/>
    <x v="3"/>
    <x v="4"/>
    <s v="S16054 Environmental Services"/>
  </r>
  <r>
    <x v="2"/>
    <s v="Miramar PubTipping/Resource Recovery Ctr"/>
    <s v="Capital Improvement Project"/>
    <n v="0"/>
    <n v="0"/>
    <n v="0"/>
    <x v="1"/>
    <s v="Climate Resiliency"/>
    <x v="3"/>
    <x v="4"/>
    <s v="S16056 Environmental Services"/>
  </r>
  <r>
    <x v="5"/>
    <s v="Market Street-47th to Euclid-Complete Street"/>
    <s v="Capital Improvement Project"/>
    <n v="0"/>
    <n v="0.1"/>
    <n v="0"/>
    <x v="0"/>
    <s v="Bicycling, Walking, Transit, and Land Use"/>
    <x v="0"/>
    <x v="5"/>
    <s v="S16061 Transportation &amp; Storm Water"/>
  </r>
  <r>
    <x v="4"/>
    <s v="Talmadge Traffic Calming Infrastructure"/>
    <s v="Capital Improvement Project"/>
    <n v="100000"/>
    <n v="0.1"/>
    <n v="10000"/>
    <x v="0"/>
    <s v="Overarching Implementation"/>
    <x v="1"/>
    <x v="1"/>
    <s v="S17001 Park &amp; Recreation"/>
  </r>
  <r>
    <x v="6"/>
    <s v="Advanced Metering Infrastructure"/>
    <s v="Capital Improvement Project"/>
    <n v="27411444"/>
    <n v="1"/>
    <n v="27411444"/>
    <x v="0"/>
    <s v="Water &amp; Energy Efficient Buildings"/>
    <x v="5"/>
    <x v="9"/>
    <s v="S17008 Public Utilities"/>
  </r>
</pivotCacheRecords>
</file>

<file path=xl/pivotCache/pivotCacheRecords2.xml><?xml version="1.0" encoding="utf-8"?>
<pivotCacheRecords xmlns="http://schemas.openxmlformats.org/spreadsheetml/2006/main" xmlns:r="http://schemas.openxmlformats.org/officeDocument/2006/relationships" count="219">
  <r>
    <m/>
    <m/>
    <m/>
    <m/>
    <m/>
    <x v="0"/>
    <m/>
    <x v="0"/>
    <x v="0"/>
    <m/>
  </r>
  <r>
    <m/>
    <m/>
    <m/>
    <m/>
    <m/>
    <x v="0"/>
    <m/>
    <x v="0"/>
    <x v="0"/>
    <m/>
  </r>
  <r>
    <m/>
    <m/>
    <m/>
    <m/>
    <m/>
    <x v="0"/>
    <m/>
    <x v="0"/>
    <x v="0"/>
    <m/>
  </r>
  <r>
    <m/>
    <m/>
    <m/>
    <m/>
    <m/>
    <x v="0"/>
    <m/>
    <x v="0"/>
    <x v="0"/>
    <m/>
  </r>
  <r>
    <s v="N/A"/>
    <s v="N/A"/>
    <s v="N/A"/>
    <s v="N/A"/>
    <s v="N/A"/>
    <x v="1"/>
    <s v="N/A"/>
    <x v="1"/>
    <x v="1"/>
    <s v="N/A"/>
  </r>
  <r>
    <m/>
    <m/>
    <m/>
    <m/>
    <m/>
    <x v="0"/>
    <m/>
    <x v="0"/>
    <x v="0"/>
    <m/>
  </r>
  <r>
    <m/>
    <m/>
    <m/>
    <m/>
    <m/>
    <x v="0"/>
    <m/>
    <x v="0"/>
    <x v="0"/>
    <m/>
  </r>
  <r>
    <m/>
    <m/>
    <m/>
    <m/>
    <m/>
    <x v="0"/>
    <m/>
    <x v="0"/>
    <x v="0"/>
    <m/>
  </r>
  <r>
    <m/>
    <m/>
    <m/>
    <m/>
    <m/>
    <x v="0"/>
    <m/>
    <x v="0"/>
    <x v="0"/>
    <m/>
  </r>
  <r>
    <m/>
    <m/>
    <m/>
    <m/>
    <m/>
    <x v="0"/>
    <m/>
    <x v="0"/>
    <x v="0"/>
    <m/>
  </r>
  <r>
    <m/>
    <m/>
    <m/>
    <m/>
    <m/>
    <x v="0"/>
    <m/>
    <x v="0"/>
    <x v="0"/>
    <m/>
  </r>
  <r>
    <s v="N/A"/>
    <s v="N/A"/>
    <s v="N/A"/>
    <s v="N/A"/>
    <s v="N/A"/>
    <x v="1"/>
    <s v="N/A"/>
    <x v="1"/>
    <x v="1"/>
    <s v="N/A"/>
  </r>
  <r>
    <s v="N/A"/>
    <s v="N/A"/>
    <s v="N/A"/>
    <s v="N/A"/>
    <s v="N/A"/>
    <x v="1"/>
    <s v="N/A"/>
    <x v="1"/>
    <x v="1"/>
    <s v="N/A"/>
  </r>
  <r>
    <m/>
    <m/>
    <m/>
    <m/>
    <m/>
    <x v="0"/>
    <m/>
    <x v="0"/>
    <x v="0"/>
    <m/>
  </r>
  <r>
    <m/>
    <m/>
    <m/>
    <m/>
    <m/>
    <x v="0"/>
    <m/>
    <x v="0"/>
    <x v="0"/>
    <m/>
  </r>
  <r>
    <m/>
    <m/>
    <m/>
    <m/>
    <m/>
    <x v="0"/>
    <m/>
    <x v="0"/>
    <x v="0"/>
    <m/>
  </r>
  <r>
    <m/>
    <m/>
    <m/>
    <m/>
    <m/>
    <x v="0"/>
    <m/>
    <x v="0"/>
    <x v="0"/>
    <m/>
  </r>
  <r>
    <s v="N/A"/>
    <s v="N/A"/>
    <s v="N/A"/>
    <s v="N/A"/>
    <s v="N/A"/>
    <x v="1"/>
    <s v="N/A"/>
    <x v="1"/>
    <x v="1"/>
    <s v="N/A"/>
  </r>
  <r>
    <m/>
    <m/>
    <m/>
    <m/>
    <m/>
    <x v="0"/>
    <m/>
    <x v="0"/>
    <x v="0"/>
    <m/>
  </r>
  <r>
    <m/>
    <m/>
    <m/>
    <m/>
    <m/>
    <x v="0"/>
    <m/>
    <x v="0"/>
    <x v="0"/>
    <m/>
  </r>
  <r>
    <m/>
    <m/>
    <m/>
    <m/>
    <m/>
    <x v="0"/>
    <m/>
    <x v="0"/>
    <x v="0"/>
    <m/>
  </r>
  <r>
    <m/>
    <m/>
    <m/>
    <m/>
    <m/>
    <x v="0"/>
    <m/>
    <x v="0"/>
    <x v="0"/>
    <m/>
  </r>
  <r>
    <m/>
    <m/>
    <m/>
    <m/>
    <m/>
    <x v="0"/>
    <m/>
    <x v="0"/>
    <x v="0"/>
    <m/>
  </r>
  <r>
    <m/>
    <m/>
    <m/>
    <m/>
    <m/>
    <x v="0"/>
    <m/>
    <x v="0"/>
    <x v="0"/>
    <m/>
  </r>
  <r>
    <s v="N/A"/>
    <s v="N/A"/>
    <s v="N/A"/>
    <s v="N/A"/>
    <s v="N/A"/>
    <x v="1"/>
    <s v="N/A"/>
    <x v="1"/>
    <x v="1"/>
    <s v="N/A"/>
  </r>
  <r>
    <m/>
    <m/>
    <m/>
    <m/>
    <m/>
    <x v="0"/>
    <m/>
    <x v="0"/>
    <x v="0"/>
    <m/>
  </r>
  <r>
    <m/>
    <m/>
    <m/>
    <m/>
    <m/>
    <x v="0"/>
    <m/>
    <x v="0"/>
    <x v="0"/>
    <m/>
  </r>
  <r>
    <m/>
    <m/>
    <m/>
    <m/>
    <m/>
    <x v="0"/>
    <m/>
    <x v="0"/>
    <x v="0"/>
    <m/>
  </r>
  <r>
    <m/>
    <m/>
    <m/>
    <m/>
    <m/>
    <x v="0"/>
    <m/>
    <x v="0"/>
    <x v="0"/>
    <m/>
  </r>
  <r>
    <s v="N/A"/>
    <s v="N/A"/>
    <s v="N/A"/>
    <s v="N/A"/>
    <s v="N/A"/>
    <x v="1"/>
    <s v="N/A"/>
    <x v="1"/>
    <x v="1"/>
    <s v="N/A"/>
  </r>
  <r>
    <s v="N/A"/>
    <s v="N/A"/>
    <s v="N/A"/>
    <s v="N/A"/>
    <s v="N/A"/>
    <x v="1"/>
    <s v="N/A"/>
    <x v="1"/>
    <x v="1"/>
    <s v="N/A"/>
  </r>
  <r>
    <m/>
    <m/>
    <m/>
    <m/>
    <m/>
    <x v="0"/>
    <m/>
    <x v="0"/>
    <x v="0"/>
    <m/>
  </r>
  <r>
    <m/>
    <m/>
    <m/>
    <m/>
    <m/>
    <x v="0"/>
    <m/>
    <x v="0"/>
    <x v="0"/>
    <m/>
  </r>
  <r>
    <m/>
    <m/>
    <m/>
    <m/>
    <m/>
    <x v="0"/>
    <m/>
    <x v="0"/>
    <x v="0"/>
    <m/>
  </r>
  <r>
    <m/>
    <m/>
    <m/>
    <m/>
    <m/>
    <x v="0"/>
    <m/>
    <x v="0"/>
    <x v="0"/>
    <m/>
  </r>
  <r>
    <s v="N/A"/>
    <s v="N/A"/>
    <s v="N/A"/>
    <s v="N/A"/>
    <s v="N/A"/>
    <x v="1"/>
    <s v="N/A"/>
    <x v="1"/>
    <x v="1"/>
    <s v="N/A"/>
  </r>
  <r>
    <m/>
    <m/>
    <m/>
    <m/>
    <m/>
    <x v="0"/>
    <m/>
    <x v="0"/>
    <x v="0"/>
    <m/>
  </r>
  <r>
    <m/>
    <m/>
    <m/>
    <m/>
    <m/>
    <x v="0"/>
    <m/>
    <x v="0"/>
    <x v="0"/>
    <m/>
  </r>
  <r>
    <m/>
    <m/>
    <m/>
    <m/>
    <m/>
    <x v="0"/>
    <m/>
    <x v="0"/>
    <x v="0"/>
    <m/>
  </r>
  <r>
    <m/>
    <m/>
    <m/>
    <m/>
    <m/>
    <x v="0"/>
    <m/>
    <x v="0"/>
    <x v="0"/>
    <m/>
  </r>
  <r>
    <s v="N/A"/>
    <s v="N/A"/>
    <s v="N/A"/>
    <s v="N/A"/>
    <s v="N/A"/>
    <x v="1"/>
    <s v="N/A"/>
    <x v="1"/>
    <x v="1"/>
    <s v="N/A"/>
  </r>
  <r>
    <m/>
    <m/>
    <m/>
    <m/>
    <m/>
    <x v="0"/>
    <m/>
    <x v="0"/>
    <x v="0"/>
    <m/>
  </r>
  <r>
    <m/>
    <m/>
    <m/>
    <m/>
    <m/>
    <x v="0"/>
    <m/>
    <x v="0"/>
    <x v="0"/>
    <m/>
  </r>
  <r>
    <m/>
    <m/>
    <m/>
    <m/>
    <m/>
    <x v="0"/>
    <m/>
    <x v="0"/>
    <x v="0"/>
    <m/>
  </r>
  <r>
    <m/>
    <m/>
    <m/>
    <m/>
    <m/>
    <x v="0"/>
    <m/>
    <x v="0"/>
    <x v="0"/>
    <m/>
  </r>
  <r>
    <s v="N/A"/>
    <s v="N/A"/>
    <s v="N/A"/>
    <s v="N/A"/>
    <s v="N/A"/>
    <x v="1"/>
    <s v="N/A"/>
    <x v="1"/>
    <x v="1"/>
    <s v="N/A"/>
  </r>
  <r>
    <m/>
    <m/>
    <m/>
    <m/>
    <m/>
    <x v="0"/>
    <m/>
    <x v="0"/>
    <x v="0"/>
    <m/>
  </r>
  <r>
    <m/>
    <m/>
    <m/>
    <m/>
    <m/>
    <x v="0"/>
    <m/>
    <x v="0"/>
    <x v="0"/>
    <m/>
  </r>
  <r>
    <m/>
    <m/>
    <m/>
    <m/>
    <m/>
    <x v="0"/>
    <m/>
    <x v="0"/>
    <x v="0"/>
    <m/>
  </r>
  <r>
    <s v="N/A"/>
    <s v="N/A"/>
    <s v="N/A"/>
    <s v="N/A"/>
    <s v="N/A"/>
    <x v="1"/>
    <s v="N/A"/>
    <x v="1"/>
    <x v="1"/>
    <s v="N/A"/>
  </r>
  <r>
    <m/>
    <m/>
    <m/>
    <m/>
    <m/>
    <x v="0"/>
    <m/>
    <x v="0"/>
    <x v="0"/>
    <m/>
  </r>
  <r>
    <m/>
    <m/>
    <m/>
    <m/>
    <m/>
    <x v="0"/>
    <m/>
    <x v="0"/>
    <x v="0"/>
    <m/>
  </r>
  <r>
    <m/>
    <m/>
    <m/>
    <m/>
    <m/>
    <x v="0"/>
    <m/>
    <x v="0"/>
    <x v="0"/>
    <m/>
  </r>
  <r>
    <m/>
    <m/>
    <m/>
    <m/>
    <m/>
    <x v="0"/>
    <m/>
    <x v="0"/>
    <x v="0"/>
    <m/>
  </r>
  <r>
    <s v="N/A"/>
    <s v="N/A"/>
    <s v="N/A"/>
    <s v="N/A"/>
    <s v="N/A"/>
    <x v="1"/>
    <s v="N/A"/>
    <x v="1"/>
    <x v="1"/>
    <s v="N/A"/>
  </r>
  <r>
    <m/>
    <m/>
    <m/>
    <m/>
    <m/>
    <x v="0"/>
    <m/>
    <x v="0"/>
    <x v="0"/>
    <m/>
  </r>
  <r>
    <m/>
    <m/>
    <m/>
    <m/>
    <m/>
    <x v="0"/>
    <m/>
    <x v="0"/>
    <x v="0"/>
    <m/>
  </r>
  <r>
    <m/>
    <m/>
    <m/>
    <m/>
    <m/>
    <x v="0"/>
    <m/>
    <x v="0"/>
    <x v="0"/>
    <m/>
  </r>
  <r>
    <m/>
    <m/>
    <m/>
    <m/>
    <m/>
    <x v="0"/>
    <m/>
    <x v="0"/>
    <x v="0"/>
    <m/>
  </r>
  <r>
    <m/>
    <m/>
    <m/>
    <n v="423985"/>
    <n v="1"/>
    <x v="2"/>
    <s v="Indirect"/>
    <x v="2"/>
    <x v="2"/>
    <n v="5"/>
  </r>
  <r>
    <m/>
    <m/>
    <m/>
    <m/>
    <m/>
    <x v="0"/>
    <m/>
    <x v="0"/>
    <x v="0"/>
    <m/>
  </r>
  <r>
    <m/>
    <m/>
    <m/>
    <m/>
    <m/>
    <x v="0"/>
    <m/>
    <x v="0"/>
    <x v="0"/>
    <m/>
  </r>
  <r>
    <m/>
    <m/>
    <m/>
    <m/>
    <m/>
    <x v="0"/>
    <m/>
    <x v="0"/>
    <x v="0"/>
    <m/>
  </r>
  <r>
    <m/>
    <m/>
    <m/>
    <m/>
    <m/>
    <x v="0"/>
    <m/>
    <x v="0"/>
    <x v="0"/>
    <m/>
  </r>
  <r>
    <s v="N/A"/>
    <s v="N/A"/>
    <s v="N/A"/>
    <s v="N/A"/>
    <s v="N/A"/>
    <x v="1"/>
    <s v="N/A"/>
    <x v="1"/>
    <x v="1"/>
    <s v="N/A"/>
  </r>
  <r>
    <m/>
    <m/>
    <m/>
    <m/>
    <m/>
    <x v="0"/>
    <m/>
    <x v="0"/>
    <x v="0"/>
    <m/>
  </r>
  <r>
    <m/>
    <m/>
    <m/>
    <m/>
    <m/>
    <x v="0"/>
    <m/>
    <x v="0"/>
    <x v="0"/>
    <m/>
  </r>
  <r>
    <m/>
    <m/>
    <m/>
    <m/>
    <m/>
    <x v="0"/>
    <m/>
    <x v="0"/>
    <x v="0"/>
    <m/>
  </r>
  <r>
    <m/>
    <m/>
    <m/>
    <m/>
    <m/>
    <x v="0"/>
    <m/>
    <x v="0"/>
    <x v="0"/>
    <m/>
  </r>
  <r>
    <s v="N/A"/>
    <s v="N/A"/>
    <s v="N/A"/>
    <s v="N/A"/>
    <s v="N/A"/>
    <x v="1"/>
    <s v="N/A"/>
    <x v="1"/>
    <x v="1"/>
    <s v="N/A"/>
  </r>
  <r>
    <m/>
    <m/>
    <m/>
    <m/>
    <m/>
    <x v="0"/>
    <m/>
    <x v="0"/>
    <x v="0"/>
    <m/>
  </r>
  <r>
    <m/>
    <m/>
    <m/>
    <m/>
    <m/>
    <x v="0"/>
    <m/>
    <x v="0"/>
    <x v="0"/>
    <m/>
  </r>
  <r>
    <m/>
    <m/>
    <m/>
    <m/>
    <m/>
    <x v="0"/>
    <m/>
    <x v="0"/>
    <x v="0"/>
    <m/>
  </r>
  <r>
    <m/>
    <m/>
    <m/>
    <m/>
    <m/>
    <x v="0"/>
    <m/>
    <x v="0"/>
    <x v="0"/>
    <m/>
  </r>
  <r>
    <s v="N/A"/>
    <s v="N/A"/>
    <s v="N/A"/>
    <s v="N/A"/>
    <s v="N/A"/>
    <x v="1"/>
    <s v="N/A"/>
    <x v="1"/>
    <x v="1"/>
    <s v="N/A"/>
  </r>
  <r>
    <m/>
    <m/>
    <m/>
    <m/>
    <m/>
    <x v="0"/>
    <m/>
    <x v="0"/>
    <x v="0"/>
    <m/>
  </r>
  <r>
    <m/>
    <m/>
    <m/>
    <m/>
    <m/>
    <x v="0"/>
    <m/>
    <x v="0"/>
    <x v="0"/>
    <m/>
  </r>
  <r>
    <m/>
    <m/>
    <m/>
    <m/>
    <m/>
    <x v="0"/>
    <m/>
    <x v="0"/>
    <x v="0"/>
    <m/>
  </r>
  <r>
    <m/>
    <m/>
    <m/>
    <m/>
    <m/>
    <x v="0"/>
    <m/>
    <x v="0"/>
    <x v="0"/>
    <m/>
  </r>
  <r>
    <s v="N/A"/>
    <s v="N/A"/>
    <s v="N/A"/>
    <s v="N/A"/>
    <s v="N/A"/>
    <x v="1"/>
    <s v="N/A"/>
    <x v="1"/>
    <x v="1"/>
    <s v="N/A"/>
  </r>
  <r>
    <m/>
    <m/>
    <m/>
    <m/>
    <m/>
    <x v="0"/>
    <m/>
    <x v="0"/>
    <x v="0"/>
    <m/>
  </r>
  <r>
    <m/>
    <m/>
    <m/>
    <m/>
    <m/>
    <x v="0"/>
    <m/>
    <x v="0"/>
    <x v="0"/>
    <m/>
  </r>
  <r>
    <m/>
    <m/>
    <m/>
    <m/>
    <m/>
    <x v="0"/>
    <m/>
    <x v="0"/>
    <x v="0"/>
    <m/>
  </r>
  <r>
    <m/>
    <m/>
    <m/>
    <m/>
    <m/>
    <x v="0"/>
    <m/>
    <x v="0"/>
    <x v="0"/>
    <m/>
  </r>
  <r>
    <m/>
    <m/>
    <m/>
    <m/>
    <m/>
    <x v="0"/>
    <m/>
    <x v="0"/>
    <x v="0"/>
    <m/>
  </r>
  <r>
    <m/>
    <m/>
    <m/>
    <m/>
    <m/>
    <x v="0"/>
    <m/>
    <x v="0"/>
    <x v="0"/>
    <m/>
  </r>
  <r>
    <s v="N/A"/>
    <s v="N/A"/>
    <s v="N/A"/>
    <s v="N/A"/>
    <s v="N/A"/>
    <x v="1"/>
    <s v="N/A"/>
    <x v="1"/>
    <x v="1"/>
    <s v="N/A"/>
  </r>
  <r>
    <m/>
    <m/>
    <m/>
    <m/>
    <m/>
    <x v="0"/>
    <m/>
    <x v="0"/>
    <x v="0"/>
    <m/>
  </r>
  <r>
    <m/>
    <m/>
    <m/>
    <m/>
    <m/>
    <x v="0"/>
    <m/>
    <x v="0"/>
    <x v="0"/>
    <m/>
  </r>
  <r>
    <m/>
    <m/>
    <m/>
    <m/>
    <m/>
    <x v="0"/>
    <m/>
    <x v="0"/>
    <x v="0"/>
    <m/>
  </r>
  <r>
    <m/>
    <m/>
    <m/>
    <m/>
    <m/>
    <x v="0"/>
    <m/>
    <x v="0"/>
    <x v="0"/>
    <m/>
  </r>
  <r>
    <s v="N/A"/>
    <s v="N/A"/>
    <s v="N/A"/>
    <s v="N/A"/>
    <s v="N/A"/>
    <x v="1"/>
    <s v="N/A"/>
    <x v="1"/>
    <x v="1"/>
    <s v="N/A"/>
  </r>
  <r>
    <m/>
    <m/>
    <m/>
    <m/>
    <m/>
    <x v="0"/>
    <m/>
    <x v="0"/>
    <x v="0"/>
    <m/>
  </r>
  <r>
    <m/>
    <m/>
    <m/>
    <m/>
    <m/>
    <x v="0"/>
    <m/>
    <x v="0"/>
    <x v="0"/>
    <m/>
  </r>
  <r>
    <m/>
    <m/>
    <m/>
    <m/>
    <m/>
    <x v="0"/>
    <m/>
    <x v="0"/>
    <x v="0"/>
    <m/>
  </r>
  <r>
    <m/>
    <m/>
    <m/>
    <m/>
    <m/>
    <x v="0"/>
    <m/>
    <x v="0"/>
    <x v="0"/>
    <m/>
  </r>
  <r>
    <s v="N/A"/>
    <s v="N/A"/>
    <s v="N/A"/>
    <s v="N/A"/>
    <s v="N/A"/>
    <x v="1"/>
    <s v="N/A"/>
    <x v="1"/>
    <x v="1"/>
    <s v="N/A"/>
  </r>
  <r>
    <m/>
    <m/>
    <m/>
    <m/>
    <m/>
    <x v="0"/>
    <m/>
    <x v="0"/>
    <x v="0"/>
    <m/>
  </r>
  <r>
    <m/>
    <m/>
    <m/>
    <m/>
    <m/>
    <x v="0"/>
    <m/>
    <x v="0"/>
    <x v="0"/>
    <m/>
  </r>
  <r>
    <m/>
    <m/>
    <m/>
    <m/>
    <m/>
    <x v="0"/>
    <m/>
    <x v="0"/>
    <x v="0"/>
    <m/>
  </r>
  <r>
    <m/>
    <m/>
    <m/>
    <m/>
    <m/>
    <x v="0"/>
    <m/>
    <x v="0"/>
    <x v="0"/>
    <m/>
  </r>
  <r>
    <s v="N/A"/>
    <s v="N/A"/>
    <s v="N/A"/>
    <s v="N/A"/>
    <s v="N/A"/>
    <x v="1"/>
    <s v="N/A"/>
    <x v="1"/>
    <x v="1"/>
    <s v="N/A"/>
  </r>
  <r>
    <m/>
    <m/>
    <m/>
    <m/>
    <m/>
    <x v="0"/>
    <m/>
    <x v="0"/>
    <x v="0"/>
    <m/>
  </r>
  <r>
    <m/>
    <m/>
    <m/>
    <m/>
    <m/>
    <x v="0"/>
    <m/>
    <x v="0"/>
    <x v="0"/>
    <m/>
  </r>
  <r>
    <m/>
    <m/>
    <m/>
    <m/>
    <m/>
    <x v="0"/>
    <m/>
    <x v="0"/>
    <x v="0"/>
    <m/>
  </r>
  <r>
    <m/>
    <m/>
    <m/>
    <m/>
    <m/>
    <x v="0"/>
    <m/>
    <x v="0"/>
    <x v="0"/>
    <m/>
  </r>
  <r>
    <s v="N/A"/>
    <s v="N/A"/>
    <s v="N/A"/>
    <s v="N/A"/>
    <s v="N/A"/>
    <x v="1"/>
    <s v="N/A"/>
    <x v="1"/>
    <x v="1"/>
    <s v="N/A"/>
  </r>
  <r>
    <m/>
    <m/>
    <m/>
    <m/>
    <m/>
    <x v="0"/>
    <m/>
    <x v="0"/>
    <x v="0"/>
    <m/>
  </r>
  <r>
    <m/>
    <m/>
    <m/>
    <m/>
    <m/>
    <x v="0"/>
    <m/>
    <x v="0"/>
    <x v="0"/>
    <m/>
  </r>
  <r>
    <m/>
    <m/>
    <m/>
    <m/>
    <m/>
    <x v="0"/>
    <m/>
    <x v="0"/>
    <x v="0"/>
    <m/>
  </r>
  <r>
    <m/>
    <m/>
    <m/>
    <m/>
    <m/>
    <x v="0"/>
    <m/>
    <x v="0"/>
    <x v="0"/>
    <m/>
  </r>
  <r>
    <s v="N/A"/>
    <s v="N/A"/>
    <s v="N/A"/>
    <s v="N/A"/>
    <s v="N/A"/>
    <x v="1"/>
    <s v="N/A"/>
    <x v="1"/>
    <x v="1"/>
    <s v="N/A"/>
  </r>
  <r>
    <m/>
    <m/>
    <m/>
    <m/>
    <m/>
    <x v="0"/>
    <m/>
    <x v="0"/>
    <x v="0"/>
    <m/>
  </r>
  <r>
    <m/>
    <m/>
    <m/>
    <m/>
    <m/>
    <x v="0"/>
    <m/>
    <x v="0"/>
    <x v="0"/>
    <m/>
  </r>
  <r>
    <m/>
    <m/>
    <m/>
    <m/>
    <m/>
    <x v="0"/>
    <m/>
    <x v="0"/>
    <x v="0"/>
    <m/>
  </r>
  <r>
    <m/>
    <m/>
    <m/>
    <m/>
    <m/>
    <x v="0"/>
    <m/>
    <x v="0"/>
    <x v="0"/>
    <m/>
  </r>
  <r>
    <s v="N/A"/>
    <s v="N/A"/>
    <s v="N/A"/>
    <s v="N/A"/>
    <s v="N/A"/>
    <x v="1"/>
    <s v="N/A"/>
    <x v="1"/>
    <x v="1"/>
    <s v="N/A"/>
  </r>
  <r>
    <m/>
    <m/>
    <m/>
    <m/>
    <m/>
    <x v="0"/>
    <m/>
    <x v="0"/>
    <x v="0"/>
    <m/>
  </r>
  <r>
    <m/>
    <m/>
    <m/>
    <m/>
    <m/>
    <x v="0"/>
    <m/>
    <x v="0"/>
    <x v="0"/>
    <m/>
  </r>
  <r>
    <m/>
    <m/>
    <m/>
    <m/>
    <m/>
    <x v="0"/>
    <m/>
    <x v="0"/>
    <x v="0"/>
    <m/>
  </r>
  <r>
    <m/>
    <m/>
    <m/>
    <m/>
    <m/>
    <x v="0"/>
    <m/>
    <x v="0"/>
    <x v="0"/>
    <m/>
  </r>
  <r>
    <s v="N/A"/>
    <s v="N/A"/>
    <s v="N/A"/>
    <s v="N/A"/>
    <s v="N/A"/>
    <x v="1"/>
    <s v="N/A"/>
    <x v="1"/>
    <x v="1"/>
    <s v="N/A"/>
  </r>
  <r>
    <m/>
    <m/>
    <m/>
    <m/>
    <m/>
    <x v="0"/>
    <m/>
    <x v="0"/>
    <x v="0"/>
    <m/>
  </r>
  <r>
    <m/>
    <m/>
    <m/>
    <m/>
    <m/>
    <x v="0"/>
    <m/>
    <x v="0"/>
    <x v="0"/>
    <m/>
  </r>
  <r>
    <m/>
    <m/>
    <m/>
    <m/>
    <m/>
    <x v="0"/>
    <m/>
    <x v="0"/>
    <x v="0"/>
    <m/>
  </r>
  <r>
    <m/>
    <m/>
    <m/>
    <m/>
    <m/>
    <x v="0"/>
    <m/>
    <x v="0"/>
    <x v="0"/>
    <m/>
  </r>
  <r>
    <s v="N/A"/>
    <s v="N/A"/>
    <s v="N/A"/>
    <s v="N/A"/>
    <s v="N/A"/>
    <x v="1"/>
    <s v="N/A"/>
    <x v="1"/>
    <x v="1"/>
    <s v="N/A"/>
  </r>
  <r>
    <m/>
    <m/>
    <m/>
    <m/>
    <m/>
    <x v="0"/>
    <m/>
    <x v="0"/>
    <x v="0"/>
    <m/>
  </r>
  <r>
    <m/>
    <m/>
    <m/>
    <m/>
    <m/>
    <x v="0"/>
    <m/>
    <x v="0"/>
    <x v="0"/>
    <m/>
  </r>
  <r>
    <m/>
    <m/>
    <m/>
    <m/>
    <m/>
    <x v="0"/>
    <m/>
    <x v="0"/>
    <x v="0"/>
    <m/>
  </r>
  <r>
    <m/>
    <m/>
    <m/>
    <m/>
    <m/>
    <x v="0"/>
    <m/>
    <x v="0"/>
    <x v="0"/>
    <m/>
  </r>
  <r>
    <s v="N/A"/>
    <s v="N/A"/>
    <s v="N/A"/>
    <s v="N/A"/>
    <s v="N/A"/>
    <x v="1"/>
    <s v="N/A"/>
    <x v="1"/>
    <x v="1"/>
    <s v="N/A"/>
  </r>
  <r>
    <m/>
    <m/>
    <m/>
    <m/>
    <m/>
    <x v="0"/>
    <m/>
    <x v="0"/>
    <x v="0"/>
    <m/>
  </r>
  <r>
    <m/>
    <m/>
    <m/>
    <m/>
    <m/>
    <x v="0"/>
    <m/>
    <x v="0"/>
    <x v="0"/>
    <m/>
  </r>
  <r>
    <m/>
    <m/>
    <m/>
    <m/>
    <m/>
    <x v="0"/>
    <m/>
    <x v="0"/>
    <x v="0"/>
    <m/>
  </r>
  <r>
    <m/>
    <m/>
    <m/>
    <m/>
    <m/>
    <x v="0"/>
    <m/>
    <x v="0"/>
    <x v="0"/>
    <m/>
  </r>
  <r>
    <s v="N/A"/>
    <s v="N/A"/>
    <s v="N/A"/>
    <s v="N/A"/>
    <s v="N/A"/>
    <x v="1"/>
    <s v="N/A"/>
    <x v="1"/>
    <x v="1"/>
    <s v="N/A"/>
  </r>
  <r>
    <m/>
    <m/>
    <m/>
    <m/>
    <m/>
    <x v="0"/>
    <m/>
    <x v="0"/>
    <x v="0"/>
    <m/>
  </r>
  <r>
    <m/>
    <m/>
    <m/>
    <m/>
    <m/>
    <x v="0"/>
    <m/>
    <x v="0"/>
    <x v="0"/>
    <m/>
  </r>
  <r>
    <m/>
    <m/>
    <m/>
    <m/>
    <m/>
    <x v="0"/>
    <m/>
    <x v="0"/>
    <x v="0"/>
    <m/>
  </r>
  <r>
    <m/>
    <m/>
    <m/>
    <m/>
    <m/>
    <x v="0"/>
    <m/>
    <x v="0"/>
    <x v="0"/>
    <m/>
  </r>
  <r>
    <s v="N/A"/>
    <s v="N/A"/>
    <s v="N/A"/>
    <s v="N/A"/>
    <s v="N/A"/>
    <x v="1"/>
    <s v="N/A"/>
    <x v="1"/>
    <x v="1"/>
    <s v="N/A"/>
  </r>
  <r>
    <m/>
    <m/>
    <m/>
    <m/>
    <m/>
    <x v="0"/>
    <m/>
    <x v="0"/>
    <x v="0"/>
    <m/>
  </r>
  <r>
    <m/>
    <m/>
    <m/>
    <m/>
    <m/>
    <x v="0"/>
    <m/>
    <x v="0"/>
    <x v="0"/>
    <m/>
  </r>
  <r>
    <m/>
    <m/>
    <m/>
    <m/>
    <m/>
    <x v="0"/>
    <m/>
    <x v="0"/>
    <x v="0"/>
    <m/>
  </r>
  <r>
    <m/>
    <m/>
    <m/>
    <m/>
    <m/>
    <x v="0"/>
    <m/>
    <x v="0"/>
    <x v="0"/>
    <m/>
  </r>
  <r>
    <s v="Public Utilities"/>
    <m/>
    <m/>
    <n v="388967"/>
    <n v="1"/>
    <x v="3"/>
    <s v="Indirect"/>
    <x v="2"/>
    <x v="2"/>
    <n v="5"/>
  </r>
  <r>
    <m/>
    <m/>
    <m/>
    <m/>
    <m/>
    <x v="0"/>
    <m/>
    <x v="0"/>
    <x v="0"/>
    <m/>
  </r>
  <r>
    <m/>
    <m/>
    <m/>
    <m/>
    <m/>
    <x v="0"/>
    <m/>
    <x v="0"/>
    <x v="0"/>
    <m/>
  </r>
  <r>
    <m/>
    <m/>
    <m/>
    <m/>
    <m/>
    <x v="0"/>
    <m/>
    <x v="0"/>
    <x v="0"/>
    <m/>
  </r>
  <r>
    <m/>
    <m/>
    <m/>
    <m/>
    <m/>
    <x v="0"/>
    <m/>
    <x v="0"/>
    <x v="0"/>
    <m/>
  </r>
  <r>
    <s v="N/A"/>
    <s v="N/A"/>
    <s v="N/A"/>
    <s v="N/A"/>
    <s v="N/A"/>
    <x v="1"/>
    <s v="N/A"/>
    <x v="1"/>
    <x v="1"/>
    <s v="N/A"/>
  </r>
  <r>
    <m/>
    <m/>
    <m/>
    <m/>
    <m/>
    <x v="0"/>
    <m/>
    <x v="0"/>
    <x v="0"/>
    <m/>
  </r>
  <r>
    <m/>
    <m/>
    <m/>
    <m/>
    <m/>
    <x v="0"/>
    <m/>
    <x v="0"/>
    <x v="0"/>
    <m/>
  </r>
  <r>
    <m/>
    <m/>
    <m/>
    <m/>
    <m/>
    <x v="0"/>
    <m/>
    <x v="0"/>
    <x v="0"/>
    <m/>
  </r>
  <r>
    <m/>
    <m/>
    <m/>
    <m/>
    <m/>
    <x v="0"/>
    <m/>
    <x v="0"/>
    <x v="0"/>
    <m/>
  </r>
  <r>
    <s v="N/A"/>
    <s v="N/A"/>
    <s v="N/A"/>
    <s v="N/A"/>
    <s v="N/A"/>
    <x v="1"/>
    <s v="N/A"/>
    <x v="1"/>
    <x v="1"/>
    <s v="N/A"/>
  </r>
  <r>
    <m/>
    <m/>
    <m/>
    <m/>
    <m/>
    <x v="0"/>
    <m/>
    <x v="0"/>
    <x v="0"/>
    <m/>
  </r>
  <r>
    <m/>
    <m/>
    <m/>
    <m/>
    <m/>
    <x v="0"/>
    <m/>
    <x v="0"/>
    <x v="0"/>
    <m/>
  </r>
  <r>
    <m/>
    <m/>
    <m/>
    <m/>
    <m/>
    <x v="0"/>
    <m/>
    <x v="0"/>
    <x v="0"/>
    <m/>
  </r>
  <r>
    <m/>
    <m/>
    <m/>
    <m/>
    <m/>
    <x v="0"/>
    <m/>
    <x v="0"/>
    <x v="0"/>
    <m/>
  </r>
  <r>
    <s v="N/A"/>
    <s v="N/A"/>
    <s v="N/A"/>
    <s v="N/A"/>
    <s v="N/A"/>
    <x v="1"/>
    <s v="N/A"/>
    <x v="1"/>
    <x v="1"/>
    <s v="N/A"/>
  </r>
  <r>
    <m/>
    <m/>
    <m/>
    <m/>
    <m/>
    <x v="0"/>
    <m/>
    <x v="0"/>
    <x v="0"/>
    <m/>
  </r>
  <r>
    <m/>
    <m/>
    <m/>
    <m/>
    <m/>
    <x v="0"/>
    <m/>
    <x v="0"/>
    <x v="0"/>
    <m/>
  </r>
  <r>
    <m/>
    <m/>
    <m/>
    <m/>
    <m/>
    <x v="0"/>
    <m/>
    <x v="0"/>
    <x v="0"/>
    <m/>
  </r>
  <r>
    <m/>
    <m/>
    <m/>
    <m/>
    <m/>
    <x v="0"/>
    <m/>
    <x v="0"/>
    <x v="0"/>
    <m/>
  </r>
  <r>
    <s v="N/A"/>
    <s v="N/A"/>
    <s v="N/A"/>
    <s v="N/A"/>
    <s v="N/A"/>
    <x v="1"/>
    <s v="N/A"/>
    <x v="1"/>
    <x v="1"/>
    <s v="N/A"/>
  </r>
  <r>
    <m/>
    <m/>
    <m/>
    <m/>
    <m/>
    <x v="0"/>
    <m/>
    <x v="0"/>
    <x v="0"/>
    <m/>
  </r>
  <r>
    <m/>
    <m/>
    <m/>
    <m/>
    <m/>
    <x v="0"/>
    <m/>
    <x v="0"/>
    <x v="0"/>
    <m/>
  </r>
  <r>
    <m/>
    <m/>
    <m/>
    <m/>
    <m/>
    <x v="0"/>
    <m/>
    <x v="0"/>
    <x v="0"/>
    <m/>
  </r>
  <r>
    <m/>
    <m/>
    <m/>
    <m/>
    <m/>
    <x v="0"/>
    <m/>
    <x v="0"/>
    <x v="0"/>
    <m/>
  </r>
  <r>
    <s v="N/A"/>
    <s v="N/A"/>
    <s v="N/A"/>
    <s v="N/A"/>
    <s v="N/A"/>
    <x v="1"/>
    <s v="N/A"/>
    <x v="1"/>
    <x v="1"/>
    <s v="N/A"/>
  </r>
  <r>
    <m/>
    <m/>
    <m/>
    <m/>
    <m/>
    <x v="0"/>
    <m/>
    <x v="0"/>
    <x v="0"/>
    <m/>
  </r>
  <r>
    <m/>
    <m/>
    <m/>
    <m/>
    <m/>
    <x v="0"/>
    <m/>
    <x v="0"/>
    <x v="0"/>
    <m/>
  </r>
  <r>
    <m/>
    <m/>
    <m/>
    <m/>
    <m/>
    <x v="0"/>
    <m/>
    <x v="0"/>
    <x v="0"/>
    <m/>
  </r>
  <r>
    <m/>
    <m/>
    <m/>
    <m/>
    <m/>
    <x v="0"/>
    <m/>
    <x v="0"/>
    <x v="0"/>
    <m/>
  </r>
  <r>
    <m/>
    <m/>
    <m/>
    <m/>
    <m/>
    <x v="0"/>
    <m/>
    <x v="0"/>
    <x v="0"/>
    <m/>
  </r>
  <r>
    <m/>
    <m/>
    <m/>
    <m/>
    <m/>
    <x v="0"/>
    <m/>
    <x v="0"/>
    <x v="0"/>
    <m/>
  </r>
  <r>
    <s v="N/A"/>
    <s v="N/A"/>
    <s v="N/A"/>
    <s v="N/A"/>
    <s v="N/A"/>
    <x v="1"/>
    <s v="N/A"/>
    <x v="1"/>
    <x v="1"/>
    <s v="N/A"/>
  </r>
  <r>
    <s v="N/A"/>
    <s v="N/A"/>
    <s v="N/A"/>
    <s v="N/A"/>
    <s v="N/A"/>
    <x v="1"/>
    <s v="N/A"/>
    <x v="1"/>
    <x v="1"/>
    <s v="N/A"/>
  </r>
  <r>
    <s v="N/A"/>
    <s v="N/A"/>
    <s v="N/A"/>
    <s v="N/A"/>
    <s v="N/A"/>
    <x v="1"/>
    <s v="N/A"/>
    <x v="1"/>
    <x v="1"/>
    <s v="N/A"/>
  </r>
  <r>
    <s v="N/A"/>
    <s v="N/A"/>
    <s v="N/A"/>
    <s v="N/A"/>
    <s v="N/A"/>
    <x v="1"/>
    <s v="N/A"/>
    <x v="1"/>
    <x v="1"/>
    <s v="N/A"/>
  </r>
  <r>
    <m/>
    <m/>
    <m/>
    <m/>
    <m/>
    <x v="0"/>
    <m/>
    <x v="0"/>
    <x v="0"/>
    <m/>
  </r>
  <r>
    <m/>
    <m/>
    <m/>
    <m/>
    <m/>
    <x v="0"/>
    <m/>
    <x v="0"/>
    <x v="0"/>
    <m/>
  </r>
  <r>
    <m/>
    <m/>
    <m/>
    <m/>
    <m/>
    <x v="0"/>
    <m/>
    <x v="0"/>
    <x v="0"/>
    <m/>
  </r>
  <r>
    <m/>
    <m/>
    <m/>
    <m/>
    <m/>
    <x v="0"/>
    <m/>
    <x v="0"/>
    <x v="0"/>
    <m/>
  </r>
  <r>
    <m/>
    <m/>
    <m/>
    <m/>
    <m/>
    <x v="0"/>
    <m/>
    <x v="0"/>
    <x v="0"/>
    <m/>
  </r>
  <r>
    <m/>
    <m/>
    <m/>
    <m/>
    <m/>
    <x v="0"/>
    <m/>
    <x v="0"/>
    <x v="0"/>
    <m/>
  </r>
  <r>
    <s v="N/A"/>
    <s v="N/A"/>
    <s v="N/A"/>
    <s v="N/A"/>
    <s v="N/A"/>
    <x v="1"/>
    <s v="N/A"/>
    <x v="1"/>
    <x v="1"/>
    <s v="N/A"/>
  </r>
  <r>
    <m/>
    <m/>
    <m/>
    <m/>
    <m/>
    <x v="0"/>
    <m/>
    <x v="0"/>
    <x v="0"/>
    <m/>
  </r>
  <r>
    <m/>
    <m/>
    <m/>
    <m/>
    <m/>
    <x v="0"/>
    <m/>
    <x v="0"/>
    <x v="0"/>
    <m/>
  </r>
  <r>
    <m/>
    <m/>
    <m/>
    <m/>
    <m/>
    <x v="0"/>
    <m/>
    <x v="0"/>
    <x v="0"/>
    <m/>
  </r>
  <r>
    <m/>
    <m/>
    <m/>
    <m/>
    <m/>
    <x v="0"/>
    <m/>
    <x v="0"/>
    <x v="0"/>
    <m/>
  </r>
  <r>
    <s v="N/A"/>
    <s v="N/A"/>
    <s v="N/A"/>
    <s v="N/A"/>
    <s v="N/A"/>
    <x v="1"/>
    <s v="N/A"/>
    <x v="1"/>
    <x v="1"/>
    <s v="N/A"/>
  </r>
  <r>
    <m/>
    <m/>
    <m/>
    <m/>
    <m/>
    <x v="0"/>
    <m/>
    <x v="0"/>
    <x v="0"/>
    <m/>
  </r>
  <r>
    <m/>
    <m/>
    <m/>
    <m/>
    <m/>
    <x v="0"/>
    <m/>
    <x v="0"/>
    <x v="0"/>
    <m/>
  </r>
  <r>
    <m/>
    <m/>
    <m/>
    <m/>
    <m/>
    <x v="0"/>
    <m/>
    <x v="0"/>
    <x v="0"/>
    <m/>
  </r>
  <r>
    <m/>
    <m/>
    <m/>
    <m/>
    <m/>
    <x v="0"/>
    <m/>
    <x v="0"/>
    <x v="0"/>
    <m/>
  </r>
  <r>
    <s v="N/A"/>
    <s v="N/A"/>
    <s v="N/A"/>
    <s v="N/A"/>
    <s v="N/A"/>
    <x v="1"/>
    <s v="N/A"/>
    <x v="1"/>
    <x v="1"/>
    <s v="N/A"/>
  </r>
  <r>
    <s v="N/A"/>
    <s v="N/A"/>
    <s v="N/A"/>
    <s v="N/A"/>
    <s v="N/A"/>
    <x v="1"/>
    <s v="N/A"/>
    <x v="1"/>
    <x v="1"/>
    <s v="N/A"/>
  </r>
  <r>
    <m/>
    <m/>
    <m/>
    <m/>
    <m/>
    <x v="0"/>
    <m/>
    <x v="0"/>
    <x v="0"/>
    <m/>
  </r>
  <r>
    <m/>
    <m/>
    <m/>
    <m/>
    <m/>
    <x v="0"/>
    <m/>
    <x v="0"/>
    <x v="0"/>
    <m/>
  </r>
  <r>
    <m/>
    <m/>
    <m/>
    <m/>
    <m/>
    <x v="0"/>
    <m/>
    <x v="0"/>
    <x v="0"/>
    <m/>
  </r>
  <r>
    <m/>
    <m/>
    <m/>
    <m/>
    <m/>
    <x v="0"/>
    <m/>
    <x v="0"/>
    <x v="0"/>
    <m/>
  </r>
  <r>
    <s v="Transporation &amp; Storm Water"/>
    <m/>
    <m/>
    <n v="600000"/>
    <n v="0.1"/>
    <x v="4"/>
    <s v="Bicycling, Walking, Transit, &amp; Land Use"/>
    <x v="3"/>
    <x v="3"/>
    <n v="3"/>
  </r>
  <r>
    <m/>
    <m/>
    <m/>
    <m/>
    <m/>
    <x v="0"/>
    <m/>
    <x v="0"/>
    <x v="0"/>
    <m/>
  </r>
  <r>
    <m/>
    <m/>
    <m/>
    <m/>
    <m/>
    <x v="0"/>
    <m/>
    <x v="0"/>
    <x v="0"/>
    <m/>
  </r>
  <r>
    <m/>
    <m/>
    <m/>
    <m/>
    <m/>
    <x v="0"/>
    <m/>
    <x v="0"/>
    <x v="0"/>
    <m/>
  </r>
  <r>
    <m/>
    <m/>
    <m/>
    <m/>
    <m/>
    <x v="0"/>
    <m/>
    <x v="0"/>
    <x v="0"/>
    <m/>
  </r>
  <r>
    <s v="N/A"/>
    <s v="N/A"/>
    <s v="N/A"/>
    <s v="N/A"/>
    <s v="N/A"/>
    <x v="1"/>
    <s v="N/A"/>
    <x v="1"/>
    <x v="1"/>
    <s v="N/A"/>
  </r>
  <r>
    <m/>
    <m/>
    <m/>
    <m/>
    <m/>
    <x v="0"/>
    <m/>
    <x v="0"/>
    <x v="0"/>
    <m/>
  </r>
  <r>
    <m/>
    <m/>
    <m/>
    <m/>
    <m/>
    <x v="0"/>
    <m/>
    <x v="0"/>
    <x v="0"/>
    <m/>
  </r>
  <r>
    <m/>
    <m/>
    <m/>
    <m/>
    <m/>
    <x v="0"/>
    <m/>
    <x v="0"/>
    <x v="0"/>
    <m/>
  </r>
  <r>
    <m/>
    <m/>
    <m/>
    <m/>
    <m/>
    <x v="0"/>
    <m/>
    <x v="0"/>
    <x v="0"/>
    <m/>
  </r>
  <r>
    <s v="Transporation &amp; Storm Water"/>
    <m/>
    <m/>
    <n v="17500"/>
    <n v="1"/>
    <x v="5"/>
    <s v="Bicycling, Walking, Transit, &amp; Land Use"/>
    <x v="3"/>
    <x v="3"/>
    <n v="3"/>
  </r>
  <r>
    <s v="Transporation &amp; Storm Water"/>
    <m/>
    <m/>
    <n v="25000"/>
    <n v="1"/>
    <x v="6"/>
    <s v="Bicycling, Walking, Transit, &amp; Land Use"/>
    <x v="3"/>
    <x v="3"/>
    <n v="3"/>
  </r>
  <r>
    <s v="Transporation &amp; Storm Water"/>
    <m/>
    <m/>
    <n v="10000"/>
    <n v="1"/>
    <x v="7"/>
    <s v="Bicycling, Walking, Transit, &amp; Land Use"/>
    <x v="3"/>
    <x v="3"/>
    <n v="3"/>
  </r>
  <r>
    <s v="Transporation &amp; Storm Water"/>
    <m/>
    <m/>
    <n v="6300"/>
    <n v="1"/>
    <x v="8"/>
    <s v="Bicycling, Walking, Transit, &amp; Land Use"/>
    <x v="3"/>
    <x v="3"/>
    <n v="3"/>
  </r>
  <r>
    <s v="Transporation &amp; Storm Water"/>
    <m/>
    <m/>
    <n v="17500"/>
    <n v="1"/>
    <x v="5"/>
    <s v="Bicycling, Walking, Transit, &amp; Land Use"/>
    <x v="3"/>
    <x v="3"/>
    <n v="3"/>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2" cacheId="9"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location ref="A35:B38" firstHeaderRow="1" firstDataRow="1" firstDataCol="1"/>
  <pivotFields count="10">
    <pivotField showAll="0"/>
    <pivotField showAll="0"/>
    <pivotField showAll="0"/>
    <pivotField showAll="0"/>
    <pivotField showAll="0"/>
    <pivotField dataField="1" showAll="0">
      <items count="10">
        <item x="8"/>
        <item x="7"/>
        <item x="5"/>
        <item x="6"/>
        <item x="4"/>
        <item x="3"/>
        <item x="2"/>
        <item x="1"/>
        <item x="0"/>
        <item t="default"/>
      </items>
    </pivotField>
    <pivotField showAll="0"/>
    <pivotField axis="axisRow" showAll="0">
      <items count="5">
        <item x="3"/>
        <item x="2"/>
        <item h="1" x="1"/>
        <item h="1" x="0"/>
        <item t="default"/>
      </items>
    </pivotField>
    <pivotField showAll="0">
      <items count="5">
        <item x="3"/>
        <item x="2"/>
        <item x="1"/>
        <item x="0"/>
        <item t="default"/>
      </items>
    </pivotField>
    <pivotField showAll="0"/>
  </pivotFields>
  <rowFields count="1">
    <field x="7"/>
  </rowFields>
  <rowItems count="3">
    <i>
      <x/>
    </i>
    <i>
      <x v="1"/>
    </i>
    <i t="grand">
      <x/>
    </i>
  </rowItems>
  <colItems count="1">
    <i/>
  </colItems>
  <dataFields count="1">
    <dataField name="Sum of Total CAP Budget" fld="5" baseField="7" baseItem="0"/>
  </dataFields>
  <formats count="2">
    <format dxfId="1">
      <pivotArea collapsedLevelsAreSubtotals="1" fieldPosition="0">
        <references count="1">
          <reference field="7" count="0"/>
        </references>
      </pivotArea>
    </format>
    <format dxfId="0">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8" cacheId="3"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location ref="F2:G12" firstHeaderRow="1" firstDataRow="1" firstDataCol="1"/>
  <pivotFields count="11">
    <pivotField axis="axisRow" showAll="0" sortType="ascending">
      <items count="20">
        <item x="0"/>
        <item x="1"/>
        <item m="1" x="12"/>
        <item m="1" x="18"/>
        <item x="3"/>
        <item x="2"/>
        <item m="1" x="15"/>
        <item x="4"/>
        <item x="8"/>
        <item m="1" x="13"/>
        <item m="1" x="10"/>
        <item m="1" x="17"/>
        <item x="6"/>
        <item x="7"/>
        <item m="1" x="14"/>
        <item m="1" x="11"/>
        <item x="5"/>
        <item m="1" x="16"/>
        <item m="1" x="9"/>
        <item t="default"/>
      </items>
    </pivotField>
    <pivotField showAll="0"/>
    <pivotField showAll="0"/>
    <pivotField showAll="0"/>
    <pivotField numFmtId="9" showAll="0"/>
    <pivotField dataField="1" numFmtId="164" showAll="0"/>
    <pivotField showAll="0"/>
    <pivotField showAll="0"/>
    <pivotField showAll="0"/>
    <pivotField showAll="0"/>
    <pivotField showAll="0"/>
  </pivotFields>
  <rowFields count="1">
    <field x="0"/>
  </rowFields>
  <rowItems count="10">
    <i>
      <x/>
    </i>
    <i>
      <x v="1"/>
    </i>
    <i>
      <x v="4"/>
    </i>
    <i>
      <x v="5"/>
    </i>
    <i>
      <x v="7"/>
    </i>
    <i>
      <x v="8"/>
    </i>
    <i>
      <x v="12"/>
    </i>
    <i>
      <x v="13"/>
    </i>
    <i>
      <x v="16"/>
    </i>
    <i t="grand">
      <x/>
    </i>
  </rowItems>
  <colItems count="1">
    <i/>
  </colItems>
  <dataFields count="1">
    <dataField name="Sum of Total CAP Budget" fld="5" baseField="0" baseItem="0" numFmtId="42"/>
  </dataFields>
  <formats count="3">
    <format dxfId="4">
      <pivotArea outline="0" collapsedLevelsAreSubtotals="1" fieldPosition="0"/>
    </format>
    <format dxfId="3">
      <pivotArea dataOnly="0" labelOnly="1" fieldPosition="0">
        <references count="1">
          <reference field="0" count="0"/>
        </references>
      </pivotArea>
    </format>
    <format dxfId="2">
      <pivotArea dataOnly="0" labelOnly="1" grandRow="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PivotTable7" cacheId="3"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location ref="A23:D31" firstHeaderRow="1" firstDataRow="2" firstDataCol="1"/>
  <pivotFields count="11">
    <pivotField showAll="0"/>
    <pivotField showAll="0"/>
    <pivotField showAll="0"/>
    <pivotField showAll="0"/>
    <pivotField numFmtId="9" showAll="0"/>
    <pivotField dataField="1" numFmtId="164" showAll="0"/>
    <pivotField axis="axisCol" showAll="0">
      <items count="4">
        <item x="0"/>
        <item x="1"/>
        <item m="1" x="2"/>
        <item t="default"/>
      </items>
    </pivotField>
    <pivotField showAll="0"/>
    <pivotField axis="axisRow" showAll="0" sortType="ascending">
      <items count="8">
        <item x="0"/>
        <item m="1" x="6"/>
        <item x="2"/>
        <item x="3"/>
        <item x="5"/>
        <item x="1"/>
        <item x="4"/>
        <item t="default"/>
      </items>
    </pivotField>
    <pivotField showAll="0"/>
    <pivotField showAll="0"/>
  </pivotFields>
  <rowFields count="1">
    <field x="8"/>
  </rowFields>
  <rowItems count="7">
    <i>
      <x/>
    </i>
    <i>
      <x v="2"/>
    </i>
    <i>
      <x v="3"/>
    </i>
    <i>
      <x v="4"/>
    </i>
    <i>
      <x v="5"/>
    </i>
    <i>
      <x v="6"/>
    </i>
    <i t="grand">
      <x/>
    </i>
  </rowItems>
  <colFields count="1">
    <field x="6"/>
  </colFields>
  <colItems count="3">
    <i>
      <x/>
    </i>
    <i>
      <x v="1"/>
    </i>
    <i t="grand">
      <x/>
    </i>
  </colItems>
  <dataFields count="1">
    <dataField name="Sum of Total CAP Budget" fld="5" baseField="0" baseItem="0" numFmtId="42"/>
  </dataFields>
  <formats count="1">
    <format dxfId="5">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xml><?xml version="1.0" encoding="utf-8"?>
<pivotTableDefinition xmlns="http://schemas.openxmlformats.org/spreadsheetml/2006/main" name="PivotTable1" cacheId="3"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location ref="A2:D20" firstHeaderRow="1" firstDataRow="2" firstDataCol="1"/>
  <pivotFields count="11">
    <pivotField showAll="0"/>
    <pivotField showAll="0"/>
    <pivotField showAll="0"/>
    <pivotField showAll="0"/>
    <pivotField showAll="0"/>
    <pivotField dataField="1" showAll="0"/>
    <pivotField axis="axisCol" showAll="0">
      <items count="4">
        <item x="0"/>
        <item x="1"/>
        <item h="1" m="1" x="2"/>
        <item t="default"/>
      </items>
    </pivotField>
    <pivotField showAll="0" defaultSubtotal="0"/>
    <pivotField showAll="0" defaultSubtotal="0"/>
    <pivotField axis="axisRow" showAll="0" sortType="ascending">
      <items count="17">
        <item x="9"/>
        <item x="10"/>
        <item x="14"/>
        <item x="3"/>
        <item x="15"/>
        <item x="2"/>
        <item x="5"/>
        <item x="12"/>
        <item x="11"/>
        <item x="13"/>
        <item x="0"/>
        <item x="8"/>
        <item x="7"/>
        <item x="4"/>
        <item x="6"/>
        <item x="1"/>
        <item t="default"/>
      </items>
    </pivotField>
    <pivotField showAll="0"/>
  </pivotFields>
  <rowFields count="1">
    <field x="9"/>
  </rowFields>
  <rowItems count="17">
    <i>
      <x/>
    </i>
    <i>
      <x v="1"/>
    </i>
    <i>
      <x v="2"/>
    </i>
    <i>
      <x v="3"/>
    </i>
    <i>
      <x v="4"/>
    </i>
    <i>
      <x v="5"/>
    </i>
    <i>
      <x v="6"/>
    </i>
    <i>
      <x v="7"/>
    </i>
    <i>
      <x v="8"/>
    </i>
    <i>
      <x v="9"/>
    </i>
    <i>
      <x v="10"/>
    </i>
    <i>
      <x v="11"/>
    </i>
    <i>
      <x v="12"/>
    </i>
    <i>
      <x v="13"/>
    </i>
    <i>
      <x v="14"/>
    </i>
    <i>
      <x v="15"/>
    </i>
    <i t="grand">
      <x/>
    </i>
  </rowItems>
  <colFields count="1">
    <field x="6"/>
  </colFields>
  <colItems count="3">
    <i>
      <x/>
    </i>
    <i>
      <x v="1"/>
    </i>
    <i t="grand">
      <x/>
    </i>
  </colItems>
  <dataFields count="1">
    <dataField name="Sum of Total CAP Budget" fld="5" baseField="0" baseItem="0"/>
  </dataFields>
  <formats count="1">
    <format dxfId="6">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5.xml><?xml version="1.0" encoding="utf-8"?>
<pivotTableDefinition xmlns="http://schemas.openxmlformats.org/spreadsheetml/2006/main" name="PivotTable1" cacheId="3"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location ref="A98:B115" firstHeaderRow="1" firstDataRow="1" firstDataCol="1"/>
  <pivotFields count="11">
    <pivotField showAll="0"/>
    <pivotField showAll="0"/>
    <pivotField showAll="0"/>
    <pivotField numFmtId="44" showAll="0"/>
    <pivotField showAll="0"/>
    <pivotField dataField="1" showAll="0"/>
    <pivotField showAll="0"/>
    <pivotField showAll="0" defaultSubtotal="0"/>
    <pivotField showAll="0" defaultSubtotal="0"/>
    <pivotField axis="axisRow" showAll="0">
      <items count="17">
        <item x="10"/>
        <item x="14"/>
        <item x="15"/>
        <item x="2"/>
        <item x="12"/>
        <item x="11"/>
        <item x="13"/>
        <item x="0"/>
        <item x="7"/>
        <item x="6"/>
        <item x="1"/>
        <item x="3"/>
        <item x="4"/>
        <item x="5"/>
        <item x="8"/>
        <item x="9"/>
        <item t="default"/>
      </items>
    </pivotField>
    <pivotField showAll="0"/>
  </pivotFields>
  <rowFields count="1">
    <field x="9"/>
  </rowFields>
  <rowItems count="17">
    <i>
      <x/>
    </i>
    <i>
      <x v="1"/>
    </i>
    <i>
      <x v="2"/>
    </i>
    <i>
      <x v="3"/>
    </i>
    <i>
      <x v="4"/>
    </i>
    <i>
      <x v="5"/>
    </i>
    <i>
      <x v="6"/>
    </i>
    <i>
      <x v="7"/>
    </i>
    <i>
      <x v="8"/>
    </i>
    <i>
      <x v="9"/>
    </i>
    <i>
      <x v="10"/>
    </i>
    <i>
      <x v="11"/>
    </i>
    <i>
      <x v="12"/>
    </i>
    <i>
      <x v="13"/>
    </i>
    <i>
      <x v="14"/>
    </i>
    <i>
      <x v="15"/>
    </i>
    <i t="grand">
      <x/>
    </i>
  </rowItems>
  <colItems count="1">
    <i/>
  </colItems>
  <dataFields count="1">
    <dataField name="Sum of Total CAP Budget" fld="5"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5" Type="http://schemas.openxmlformats.org/officeDocument/2006/relationships/printerSettings" Target="../printerSettings/printerSettings1.bin"/><Relationship Id="rId4" Type="http://schemas.openxmlformats.org/officeDocument/2006/relationships/pivotTable" Target="../pivotTables/pivotTable4.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ivotTable" Target="../pivotTables/pivotTable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G40"/>
  <sheetViews>
    <sheetView tabSelected="1" workbookViewId="0">
      <selection activeCell="F38" sqref="F38"/>
    </sheetView>
  </sheetViews>
  <sheetFormatPr defaultRowHeight="15" x14ac:dyDescent="0.25"/>
  <cols>
    <col min="1" max="1" width="47" bestFit="1" customWidth="1"/>
    <col min="2" max="2" width="24.85546875" bestFit="1" customWidth="1"/>
    <col min="3" max="3" width="12.5703125" bestFit="1" customWidth="1"/>
    <col min="4" max="4" width="13.7109375" bestFit="1" customWidth="1"/>
    <col min="5" max="5" width="6" customWidth="1"/>
    <col min="6" max="6" width="31.5703125" bestFit="1" customWidth="1"/>
    <col min="7" max="7" width="23.140625" bestFit="1" customWidth="1"/>
    <col min="8" max="8" width="7" customWidth="1"/>
    <col min="9" max="9" width="4.5703125" customWidth="1"/>
    <col min="10" max="10" width="7.28515625" customWidth="1"/>
    <col min="11" max="11" width="11.28515625" customWidth="1"/>
    <col min="12" max="12" width="27.140625" customWidth="1"/>
    <col min="13" max="17" width="9.7109375" customWidth="1"/>
    <col min="18" max="18" width="7.28515625" customWidth="1"/>
    <col min="19" max="19" width="11.28515625" customWidth="1"/>
    <col min="20" max="26" width="8" customWidth="1"/>
    <col min="27" max="29" width="9" customWidth="1"/>
    <col min="30" max="30" width="7.28515625" customWidth="1"/>
    <col min="31" max="31" width="11.28515625" customWidth="1"/>
    <col min="32" max="32" width="9" customWidth="1"/>
    <col min="33" max="33" width="7.28515625" customWidth="1"/>
    <col min="34" max="34" width="12.7109375" customWidth="1"/>
    <col min="35" max="35" width="9.140625" customWidth="1"/>
    <col min="36" max="36" width="7" customWidth="1"/>
    <col min="37" max="37" width="8" customWidth="1"/>
    <col min="38" max="38" width="12.140625" customWidth="1"/>
    <col min="39" max="39" width="11.28515625" customWidth="1"/>
    <col min="40" max="41" width="8.140625" customWidth="1"/>
    <col min="42" max="42" width="11.140625" bestFit="1" customWidth="1"/>
    <col min="43" max="43" width="8.42578125" customWidth="1"/>
    <col min="44" max="46" width="29" bestFit="1" customWidth="1"/>
    <col min="47" max="47" width="11.140625" bestFit="1" customWidth="1"/>
    <col min="48" max="48" width="32.140625" bestFit="1" customWidth="1"/>
    <col min="49" max="49" width="11.5703125" bestFit="1" customWidth="1"/>
    <col min="50" max="50" width="11.140625" bestFit="1" customWidth="1"/>
    <col min="51" max="51" width="14.7109375" bestFit="1" customWidth="1"/>
    <col min="52" max="52" width="11.5703125" bestFit="1" customWidth="1"/>
    <col min="53" max="53" width="11.140625" bestFit="1" customWidth="1"/>
    <col min="54" max="54" width="14.7109375" bestFit="1" customWidth="1"/>
    <col min="55" max="59" width="11.5703125" bestFit="1" customWidth="1"/>
    <col min="60" max="60" width="11.140625" bestFit="1" customWidth="1"/>
    <col min="61" max="61" width="14.7109375" bestFit="1" customWidth="1"/>
    <col min="62" max="64" width="11.5703125" bestFit="1" customWidth="1"/>
    <col min="65" max="65" width="11.140625" bestFit="1" customWidth="1"/>
    <col min="68" max="68" width="12.140625" bestFit="1" customWidth="1"/>
    <col min="69" max="69" width="14.7109375" bestFit="1" customWidth="1"/>
    <col min="70" max="76" width="11.5703125" bestFit="1" customWidth="1"/>
    <col min="77" max="77" width="12.7109375" bestFit="1" customWidth="1"/>
    <col min="79" max="79" width="12.140625" bestFit="1" customWidth="1"/>
    <col min="80" max="80" width="14.7109375" bestFit="1" customWidth="1"/>
    <col min="83" max="84" width="12.140625" bestFit="1" customWidth="1"/>
    <col min="85" max="85" width="11.28515625" bestFit="1" customWidth="1"/>
  </cols>
  <sheetData>
    <row r="2" spans="1:7" x14ac:dyDescent="0.25">
      <c r="A2" s="16" t="s">
        <v>112</v>
      </c>
      <c r="B2" s="16" t="s">
        <v>114</v>
      </c>
      <c r="F2" s="16" t="s">
        <v>110</v>
      </c>
      <c r="G2" t="s">
        <v>112</v>
      </c>
    </row>
    <row r="3" spans="1:7" x14ac:dyDescent="0.25">
      <c r="A3" s="16" t="s">
        <v>110</v>
      </c>
      <c r="B3" t="s">
        <v>7</v>
      </c>
      <c r="C3" t="s">
        <v>12</v>
      </c>
      <c r="D3" t="s">
        <v>111</v>
      </c>
      <c r="F3" s="26" t="s">
        <v>102</v>
      </c>
      <c r="G3" s="25">
        <v>0</v>
      </c>
    </row>
    <row r="4" spans="1:7" x14ac:dyDescent="0.25">
      <c r="A4" s="14">
        <v>1</v>
      </c>
      <c r="B4" s="25">
        <v>27421444</v>
      </c>
      <c r="C4" s="25"/>
      <c r="D4" s="25">
        <v>27421444</v>
      </c>
      <c r="F4" s="26" t="s">
        <v>10</v>
      </c>
      <c r="G4" s="25">
        <v>0</v>
      </c>
    </row>
    <row r="5" spans="1:7" x14ac:dyDescent="0.25">
      <c r="A5" s="14">
        <v>1.2</v>
      </c>
      <c r="B5" s="25">
        <v>100000</v>
      </c>
      <c r="C5" s="25"/>
      <c r="D5" s="25">
        <v>100000</v>
      </c>
      <c r="F5" s="26" t="s">
        <v>176</v>
      </c>
      <c r="G5" s="25">
        <v>58314.600000000006</v>
      </c>
    </row>
    <row r="6" spans="1:7" x14ac:dyDescent="0.25">
      <c r="A6" s="14">
        <v>1.3</v>
      </c>
      <c r="B6" s="25"/>
      <c r="C6" s="25">
        <v>0</v>
      </c>
      <c r="D6" s="25">
        <v>0</v>
      </c>
      <c r="F6" s="26" t="s">
        <v>177</v>
      </c>
      <c r="G6" s="25">
        <v>13949998</v>
      </c>
    </row>
    <row r="7" spans="1:7" x14ac:dyDescent="0.25">
      <c r="A7" s="14">
        <v>2</v>
      </c>
      <c r="B7" s="25">
        <v>58314.600000000006</v>
      </c>
      <c r="C7" s="25"/>
      <c r="D7" s="25">
        <v>58314.600000000006</v>
      </c>
      <c r="F7" s="26" t="s">
        <v>188</v>
      </c>
      <c r="G7" s="25">
        <v>1633029</v>
      </c>
    </row>
    <row r="8" spans="1:7" x14ac:dyDescent="0.25">
      <c r="A8" s="14">
        <v>2.1</v>
      </c>
      <c r="B8" s="25">
        <v>0</v>
      </c>
      <c r="C8" s="25"/>
      <c r="D8" s="25">
        <v>0</v>
      </c>
      <c r="F8" s="26" t="s">
        <v>189</v>
      </c>
      <c r="G8" s="25">
        <v>0</v>
      </c>
    </row>
    <row r="9" spans="1:7" x14ac:dyDescent="0.25">
      <c r="A9" s="14">
        <v>2.2999999999999998</v>
      </c>
      <c r="B9" s="25">
        <v>1230000</v>
      </c>
      <c r="C9" s="25"/>
      <c r="D9" s="25">
        <v>1230000</v>
      </c>
      <c r="F9" s="26" t="s">
        <v>180</v>
      </c>
      <c r="G9" s="25">
        <v>101533466</v>
      </c>
    </row>
    <row r="10" spans="1:7" x14ac:dyDescent="0.25">
      <c r="A10" s="14">
        <v>3</v>
      </c>
      <c r="B10" s="25">
        <v>2307206.6</v>
      </c>
      <c r="C10" s="25">
        <v>0</v>
      </c>
      <c r="D10" s="25">
        <v>2307206.6</v>
      </c>
      <c r="F10" s="26" t="s">
        <v>186</v>
      </c>
      <c r="G10" s="25">
        <v>80320</v>
      </c>
    </row>
    <row r="11" spans="1:7" x14ac:dyDescent="0.25">
      <c r="A11" s="14">
        <v>3.2</v>
      </c>
      <c r="B11" s="25">
        <v>3522850</v>
      </c>
      <c r="C11" s="25"/>
      <c r="D11" s="25">
        <v>3522850</v>
      </c>
      <c r="F11" s="26" t="s">
        <v>183</v>
      </c>
      <c r="G11" s="25">
        <v>10829202.5</v>
      </c>
    </row>
    <row r="12" spans="1:7" x14ac:dyDescent="0.25">
      <c r="A12" s="14">
        <v>3.3</v>
      </c>
      <c r="B12" s="25">
        <v>806745.9</v>
      </c>
      <c r="C12" s="25"/>
      <c r="D12" s="25">
        <v>806745.9</v>
      </c>
      <c r="F12" s="26" t="s">
        <v>111</v>
      </c>
      <c r="G12" s="25">
        <v>128084330.09999999</v>
      </c>
    </row>
    <row r="13" spans="1:7" x14ac:dyDescent="0.25">
      <c r="A13" s="14">
        <v>3.4</v>
      </c>
      <c r="B13" s="25">
        <v>3484900</v>
      </c>
      <c r="C13" s="25"/>
      <c r="D13" s="25">
        <v>3484900</v>
      </c>
    </row>
    <row r="14" spans="1:7" x14ac:dyDescent="0.25">
      <c r="A14" s="14">
        <v>3.6</v>
      </c>
      <c r="B14" s="25">
        <v>0</v>
      </c>
      <c r="C14" s="25"/>
      <c r="D14" s="25">
        <v>0</v>
      </c>
    </row>
    <row r="15" spans="1:7" x14ac:dyDescent="0.25">
      <c r="A15" s="14">
        <v>4</v>
      </c>
      <c r="B15" s="25">
        <v>6051647</v>
      </c>
      <c r="C15" s="25">
        <v>0</v>
      </c>
      <c r="D15" s="25">
        <v>6051647</v>
      </c>
    </row>
    <row r="16" spans="1:7" x14ac:dyDescent="0.25">
      <c r="A16" s="14">
        <v>4.0999999999999996</v>
      </c>
      <c r="B16" s="25">
        <v>368351</v>
      </c>
      <c r="C16" s="25">
        <v>4300000</v>
      </c>
      <c r="D16" s="25">
        <v>4668351</v>
      </c>
    </row>
    <row r="17" spans="1:4" x14ac:dyDescent="0.25">
      <c r="A17" s="14">
        <v>5</v>
      </c>
      <c r="B17" s="25">
        <v>0</v>
      </c>
      <c r="C17" s="25">
        <v>77342551</v>
      </c>
      <c r="D17" s="25">
        <v>77342551</v>
      </c>
    </row>
    <row r="18" spans="1:4" x14ac:dyDescent="0.25">
      <c r="A18" s="14">
        <v>5.0999999999999996</v>
      </c>
      <c r="B18" s="25">
        <v>1000000</v>
      </c>
      <c r="C18" s="25"/>
      <c r="D18" s="25">
        <v>1000000</v>
      </c>
    </row>
    <row r="19" spans="1:4" x14ac:dyDescent="0.25">
      <c r="A19" s="14" t="s">
        <v>108</v>
      </c>
      <c r="B19" s="25">
        <v>90320</v>
      </c>
      <c r="C19" s="25"/>
      <c r="D19" s="25">
        <v>90320</v>
      </c>
    </row>
    <row r="20" spans="1:4" x14ac:dyDescent="0.25">
      <c r="A20" s="14" t="s">
        <v>111</v>
      </c>
      <c r="B20" s="25">
        <v>46441779.100000001</v>
      </c>
      <c r="C20" s="25">
        <v>81642551</v>
      </c>
      <c r="D20" s="25">
        <v>128084330.09999999</v>
      </c>
    </row>
    <row r="23" spans="1:4" x14ac:dyDescent="0.25">
      <c r="A23" s="16" t="s">
        <v>112</v>
      </c>
      <c r="B23" s="16" t="s">
        <v>114</v>
      </c>
    </row>
    <row r="24" spans="1:4" x14ac:dyDescent="0.25">
      <c r="A24" s="16" t="s">
        <v>110</v>
      </c>
      <c r="B24" t="s">
        <v>7</v>
      </c>
      <c r="C24" t="s">
        <v>12</v>
      </c>
      <c r="D24" t="s">
        <v>111</v>
      </c>
    </row>
    <row r="25" spans="1:4" x14ac:dyDescent="0.25">
      <c r="A25" s="14" t="s">
        <v>166</v>
      </c>
      <c r="B25" s="25">
        <v>10121702.5</v>
      </c>
      <c r="C25" s="25">
        <v>0</v>
      </c>
      <c r="D25" s="25">
        <v>10121702.5</v>
      </c>
    </row>
    <row r="26" spans="1:4" x14ac:dyDescent="0.25">
      <c r="A26" s="14" t="s">
        <v>160</v>
      </c>
      <c r="B26" s="25">
        <v>1288314.6000000001</v>
      </c>
      <c r="C26" s="25"/>
      <c r="D26" s="25">
        <v>1288314.6000000001</v>
      </c>
    </row>
    <row r="27" spans="1:4" x14ac:dyDescent="0.25">
      <c r="A27" s="14" t="s">
        <v>107</v>
      </c>
      <c r="B27" s="25">
        <v>1000000</v>
      </c>
      <c r="C27" s="25">
        <v>77342551</v>
      </c>
      <c r="D27" s="25">
        <v>78342551</v>
      </c>
    </row>
    <row r="28" spans="1:4" x14ac:dyDescent="0.25">
      <c r="A28" s="14" t="s">
        <v>159</v>
      </c>
      <c r="B28" s="25">
        <v>27521444</v>
      </c>
      <c r="C28" s="25">
        <v>0</v>
      </c>
      <c r="D28" s="25">
        <v>27521444</v>
      </c>
    </row>
    <row r="29" spans="1:4" x14ac:dyDescent="0.25">
      <c r="A29" s="14" t="s">
        <v>108</v>
      </c>
      <c r="B29" s="25">
        <v>90320</v>
      </c>
      <c r="C29" s="25"/>
      <c r="D29" s="25">
        <v>90320</v>
      </c>
    </row>
    <row r="30" spans="1:4" x14ac:dyDescent="0.25">
      <c r="A30" s="14" t="s">
        <v>161</v>
      </c>
      <c r="B30" s="25">
        <v>6419998</v>
      </c>
      <c r="C30" s="25">
        <v>4300000</v>
      </c>
      <c r="D30" s="25">
        <v>10719998</v>
      </c>
    </row>
    <row r="31" spans="1:4" x14ac:dyDescent="0.25">
      <c r="A31" s="14" t="s">
        <v>111</v>
      </c>
      <c r="B31" s="25">
        <v>46441779.100000001</v>
      </c>
      <c r="C31" s="25">
        <v>81642551</v>
      </c>
      <c r="D31" s="25">
        <v>128084330.09999999</v>
      </c>
    </row>
    <row r="34" spans="1:2" x14ac:dyDescent="0.25">
      <c r="A34" s="14" t="s">
        <v>317</v>
      </c>
    </row>
    <row r="35" spans="1:2" x14ac:dyDescent="0.25">
      <c r="A35" s="16" t="s">
        <v>110</v>
      </c>
      <c r="B35" t="s">
        <v>112</v>
      </c>
    </row>
    <row r="36" spans="1:2" x14ac:dyDescent="0.25">
      <c r="A36" s="14" t="s">
        <v>166</v>
      </c>
      <c r="B36" s="83">
        <v>136300</v>
      </c>
    </row>
    <row r="37" spans="1:2" x14ac:dyDescent="0.25">
      <c r="A37" s="14" t="s">
        <v>107</v>
      </c>
      <c r="B37" s="83">
        <v>812952</v>
      </c>
    </row>
    <row r="38" spans="1:2" x14ac:dyDescent="0.25">
      <c r="A38" s="14" t="s">
        <v>111</v>
      </c>
      <c r="B38" s="83">
        <v>949252</v>
      </c>
    </row>
    <row r="40" spans="1:2" ht="21" x14ac:dyDescent="0.35">
      <c r="A40" s="84" t="s">
        <v>320</v>
      </c>
      <c r="B40" s="85">
        <f>SUM(GETPIVOTDATA("Total CAP Budget",$A$35)+GETPIVOTDATA("Total CAP Budget",$A$23))</f>
        <v>129033582.09999999</v>
      </c>
    </row>
  </sheetData>
  <pageMargins left="0.7" right="0.2" top="0.75" bottom="0.75" header="0.3" footer="0.3"/>
  <pageSetup scale="81" orientation="landscape"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36"/>
  <sheetViews>
    <sheetView zoomScale="70" zoomScaleNormal="70" workbookViewId="0">
      <pane ySplit="1" topLeftCell="A32" activePane="bottomLeft" state="frozen"/>
      <selection pane="bottomLeft" activeCell="H49" sqref="H49:J49"/>
    </sheetView>
  </sheetViews>
  <sheetFormatPr defaultColWidth="28" defaultRowHeight="15" x14ac:dyDescent="0.25"/>
  <cols>
    <col min="1" max="1" width="28.28515625" customWidth="1"/>
    <col min="2" max="2" width="88.7109375" style="14" customWidth="1"/>
    <col min="4" max="4" width="21.28515625" style="24" customWidth="1"/>
    <col min="5" max="5" width="19.28515625" style="28" customWidth="1"/>
    <col min="6" max="6" width="19.5703125" style="21" customWidth="1"/>
    <col min="7" max="7" width="22.5703125" customWidth="1"/>
    <col min="8" max="8" width="30.5703125" customWidth="1"/>
    <col min="9" max="9" width="31.7109375" customWidth="1"/>
    <col min="10" max="10" width="17.28515625" style="37" customWidth="1"/>
    <col min="11" max="11" width="26.140625" style="35" customWidth="1"/>
    <col min="14" max="14" width="41.5703125" customWidth="1"/>
  </cols>
  <sheetData>
    <row r="1" spans="1:15" s="1" customFormat="1" ht="63" x14ac:dyDescent="0.25">
      <c r="A1" s="1" t="s">
        <v>0</v>
      </c>
      <c r="B1" s="1" t="s">
        <v>1</v>
      </c>
      <c r="C1" s="1" t="s">
        <v>2</v>
      </c>
      <c r="D1" s="22" t="s">
        <v>45</v>
      </c>
      <c r="E1" s="1" t="s">
        <v>43</v>
      </c>
      <c r="F1" s="19" t="s">
        <v>44</v>
      </c>
      <c r="G1" s="1" t="s">
        <v>3</v>
      </c>
      <c r="H1" s="1" t="s">
        <v>163</v>
      </c>
      <c r="I1" s="1" t="s">
        <v>162</v>
      </c>
      <c r="J1" s="1" t="s">
        <v>4</v>
      </c>
      <c r="K1" s="1" t="s">
        <v>5</v>
      </c>
    </row>
    <row r="2" spans="1:15" ht="45" x14ac:dyDescent="0.25">
      <c r="A2" s="2" t="s">
        <v>102</v>
      </c>
      <c r="B2" s="3" t="s">
        <v>6</v>
      </c>
      <c r="C2" s="4" t="s">
        <v>51</v>
      </c>
      <c r="D2" s="23"/>
      <c r="E2" s="27">
        <v>0.1</v>
      </c>
      <c r="F2" s="20">
        <f t="shared" ref="F2:F21" si="0">SUM(D2*E2)</f>
        <v>0</v>
      </c>
      <c r="G2" s="5" t="s">
        <v>7</v>
      </c>
      <c r="H2" s="12" t="str">
        <f>INDEX($B$72:$B$95,MATCH(J2,$A$72:$A$95,0))</f>
        <v>Transit-Orientated Development in TPA's</v>
      </c>
      <c r="I2" s="12" t="str">
        <f>INDEX($C$72:$C$95,MATCH(J2,$A$72:$A$95,0))</f>
        <v>Bicycling, Walking, Transit, &amp; Land Use</v>
      </c>
      <c r="J2" s="36">
        <v>3.6</v>
      </c>
      <c r="K2" s="12"/>
      <c r="L2" t="s">
        <v>7</v>
      </c>
      <c r="N2" t="s">
        <v>8</v>
      </c>
      <c r="O2" t="s">
        <v>9</v>
      </c>
    </row>
    <row r="3" spans="1:15" ht="30" x14ac:dyDescent="0.25">
      <c r="A3" s="2" t="s">
        <v>10</v>
      </c>
      <c r="B3" s="3" t="s">
        <v>11</v>
      </c>
      <c r="C3" s="4" t="s">
        <v>51</v>
      </c>
      <c r="D3" s="23"/>
      <c r="E3" s="27">
        <v>1</v>
      </c>
      <c r="F3" s="20">
        <f t="shared" si="0"/>
        <v>0</v>
      </c>
      <c r="G3" s="5" t="s">
        <v>7</v>
      </c>
      <c r="H3" s="12" t="str">
        <f t="shared" ref="H3:H64" si="1">INDEX($B$72:$B$95,MATCH(J3,$A$72:$A$95,0))</f>
        <v>Overarching Implementation</v>
      </c>
      <c r="I3" s="12" t="str">
        <f t="shared" ref="I3:I65" si="2">INDEX($C$72:$C$95,MATCH(J3,$A$72:$A$95,0))</f>
        <v>Overarching Implementation</v>
      </c>
      <c r="J3" s="36" t="s">
        <v>108</v>
      </c>
      <c r="K3" s="12"/>
      <c r="L3" t="s">
        <v>12</v>
      </c>
    </row>
    <row r="4" spans="1:15" ht="45" x14ac:dyDescent="0.25">
      <c r="A4" s="2" t="s">
        <v>177</v>
      </c>
      <c r="B4" s="3" t="s">
        <v>17</v>
      </c>
      <c r="C4" s="4" t="s">
        <v>51</v>
      </c>
      <c r="D4" s="23"/>
      <c r="E4" s="27">
        <v>1</v>
      </c>
      <c r="F4" s="20">
        <f t="shared" si="0"/>
        <v>0</v>
      </c>
      <c r="G4" s="5" t="s">
        <v>7</v>
      </c>
      <c r="H4" s="12" t="str">
        <f t="shared" si="1"/>
        <v>Covert Existing Fleet Diesel MSW Trucks to CNG or Low Emission Fuel</v>
      </c>
      <c r="I4" s="12" t="str">
        <f t="shared" si="2"/>
        <v>Clean and Renewable Energy</v>
      </c>
      <c r="J4" s="36">
        <v>2.2999999999999998</v>
      </c>
      <c r="K4" s="12"/>
    </row>
    <row r="5" spans="1:15" ht="45" x14ac:dyDescent="0.25">
      <c r="A5" s="2" t="s">
        <v>176</v>
      </c>
      <c r="B5" s="3" t="s">
        <v>20</v>
      </c>
      <c r="C5" s="4" t="s">
        <v>51</v>
      </c>
      <c r="D5" s="23">
        <v>583146</v>
      </c>
      <c r="E5" s="27">
        <v>0.1</v>
      </c>
      <c r="F5" s="20">
        <f t="shared" si="0"/>
        <v>58314.600000000006</v>
      </c>
      <c r="G5" s="5" t="s">
        <v>7</v>
      </c>
      <c r="H5" s="12" t="str">
        <f t="shared" si="1"/>
        <v>Clean &amp; Renewable Energy</v>
      </c>
      <c r="I5" s="12" t="str">
        <f t="shared" si="2"/>
        <v>Clean and Renewable Energy</v>
      </c>
      <c r="J5" s="36">
        <v>2</v>
      </c>
      <c r="K5" s="12"/>
    </row>
    <row r="6" spans="1:15" ht="30" x14ac:dyDescent="0.25">
      <c r="A6" s="2" t="s">
        <v>188</v>
      </c>
      <c r="B6" s="3" t="s">
        <v>23</v>
      </c>
      <c r="C6" s="4" t="s">
        <v>51</v>
      </c>
      <c r="D6" s="23"/>
      <c r="E6" s="27">
        <v>1</v>
      </c>
      <c r="F6" s="20">
        <f t="shared" si="0"/>
        <v>0</v>
      </c>
      <c r="G6" s="5" t="s">
        <v>12</v>
      </c>
      <c r="H6" s="12" t="str">
        <f t="shared" si="1"/>
        <v>Climate Resiliency</v>
      </c>
      <c r="I6" s="12" t="str">
        <f t="shared" si="2"/>
        <v>Climate Resiliency</v>
      </c>
      <c r="J6" s="36">
        <v>5</v>
      </c>
      <c r="K6" s="12"/>
    </row>
    <row r="7" spans="1:15" ht="45" x14ac:dyDescent="0.25">
      <c r="A7" s="2" t="s">
        <v>188</v>
      </c>
      <c r="B7" s="3" t="s">
        <v>25</v>
      </c>
      <c r="C7" s="4" t="s">
        <v>51</v>
      </c>
      <c r="D7" s="23">
        <f>INDEX([1]Pivot!$B$4:$B$34,MATCH('[1]CAP Budget Data'!B10,[1]Pivot!$A$4:$A$34,0))</f>
        <v>123029</v>
      </c>
      <c r="E7" s="27">
        <v>1</v>
      </c>
      <c r="F7" s="20">
        <f t="shared" si="0"/>
        <v>123029</v>
      </c>
      <c r="G7" s="5" t="s">
        <v>12</v>
      </c>
      <c r="H7" s="12" t="str">
        <f t="shared" si="1"/>
        <v>Climate Resiliency</v>
      </c>
      <c r="I7" s="12" t="str">
        <f t="shared" si="2"/>
        <v>Climate Resiliency</v>
      </c>
      <c r="J7" s="36">
        <v>5</v>
      </c>
      <c r="K7" s="12"/>
    </row>
    <row r="8" spans="1:15" ht="45" x14ac:dyDescent="0.25">
      <c r="A8" s="2" t="s">
        <v>188</v>
      </c>
      <c r="B8" s="3" t="s">
        <v>27</v>
      </c>
      <c r="C8" s="4" t="s">
        <v>51</v>
      </c>
      <c r="D8" s="23"/>
      <c r="E8" s="27">
        <v>1</v>
      </c>
      <c r="F8" s="20">
        <f t="shared" si="0"/>
        <v>0</v>
      </c>
      <c r="G8" s="5" t="s">
        <v>12</v>
      </c>
      <c r="H8" s="12" t="str">
        <f t="shared" si="1"/>
        <v>Climate Resiliency</v>
      </c>
      <c r="I8" s="12" t="str">
        <f t="shared" si="2"/>
        <v>Climate Resiliency</v>
      </c>
      <c r="J8" s="36">
        <v>5</v>
      </c>
      <c r="K8" s="12"/>
    </row>
    <row r="9" spans="1:15" ht="45" x14ac:dyDescent="0.25">
      <c r="A9" s="6" t="s">
        <v>183</v>
      </c>
      <c r="B9" s="3" t="s">
        <v>29</v>
      </c>
      <c r="C9" s="4" t="s">
        <v>51</v>
      </c>
      <c r="D9" s="23"/>
      <c r="E9" s="27">
        <v>1</v>
      </c>
      <c r="F9" s="20">
        <f t="shared" si="0"/>
        <v>0</v>
      </c>
      <c r="G9" s="5" t="s">
        <v>12</v>
      </c>
      <c r="H9" s="12" t="str">
        <f t="shared" si="1"/>
        <v>Climate Resiliency</v>
      </c>
      <c r="I9" s="12" t="str">
        <f t="shared" si="2"/>
        <v>Climate Resiliency</v>
      </c>
      <c r="J9" s="36">
        <v>5</v>
      </c>
      <c r="K9" s="12"/>
    </row>
    <row r="10" spans="1:15" ht="45" x14ac:dyDescent="0.25">
      <c r="A10" s="6" t="s">
        <v>183</v>
      </c>
      <c r="B10" s="3" t="s">
        <v>31</v>
      </c>
      <c r="C10" s="4" t="s">
        <v>51</v>
      </c>
      <c r="D10" s="23"/>
      <c r="E10" s="27">
        <v>1</v>
      </c>
      <c r="F10" s="20">
        <f t="shared" si="0"/>
        <v>0</v>
      </c>
      <c r="G10" s="5" t="s">
        <v>12</v>
      </c>
      <c r="H10" s="12" t="str">
        <f t="shared" si="1"/>
        <v>Climate Resiliency</v>
      </c>
      <c r="I10" s="12" t="str">
        <f t="shared" si="2"/>
        <v>Climate Resiliency</v>
      </c>
      <c r="J10" s="36">
        <v>5</v>
      </c>
      <c r="K10" s="12"/>
    </row>
    <row r="11" spans="1:15" ht="30" x14ac:dyDescent="0.25">
      <c r="A11" s="6" t="s">
        <v>183</v>
      </c>
      <c r="B11" s="3" t="s">
        <v>33</v>
      </c>
      <c r="C11" s="4" t="s">
        <v>51</v>
      </c>
      <c r="D11" s="23"/>
      <c r="E11" s="27">
        <v>1</v>
      </c>
      <c r="F11" s="20">
        <f t="shared" si="0"/>
        <v>0</v>
      </c>
      <c r="G11" s="5" t="s">
        <v>12</v>
      </c>
      <c r="H11" s="12" t="str">
        <f t="shared" si="1"/>
        <v>Climate Resiliency</v>
      </c>
      <c r="I11" s="12" t="str">
        <f t="shared" si="2"/>
        <v>Climate Resiliency</v>
      </c>
      <c r="J11" s="36">
        <v>5</v>
      </c>
      <c r="K11" s="12"/>
    </row>
    <row r="12" spans="1:15" ht="45" x14ac:dyDescent="0.25">
      <c r="A12" s="6" t="s">
        <v>183</v>
      </c>
      <c r="B12" s="3" t="s">
        <v>35</v>
      </c>
      <c r="C12" s="4" t="s">
        <v>51</v>
      </c>
      <c r="D12" s="23">
        <v>607500</v>
      </c>
      <c r="E12" s="27">
        <v>1</v>
      </c>
      <c r="F12" s="20">
        <f t="shared" si="0"/>
        <v>607500</v>
      </c>
      <c r="G12" s="5" t="s">
        <v>12</v>
      </c>
      <c r="H12" s="12" t="str">
        <f t="shared" si="1"/>
        <v>Climate Resiliency</v>
      </c>
      <c r="I12" s="12" t="str">
        <f t="shared" si="2"/>
        <v>Climate Resiliency</v>
      </c>
      <c r="J12" s="36">
        <v>5</v>
      </c>
      <c r="K12" s="12"/>
    </row>
    <row r="13" spans="1:15" ht="30" x14ac:dyDescent="0.25">
      <c r="A13" s="6" t="s">
        <v>183</v>
      </c>
      <c r="B13" s="3" t="s">
        <v>37</v>
      </c>
      <c r="C13" s="4" t="s">
        <v>51</v>
      </c>
      <c r="D13" s="23">
        <v>15322066</v>
      </c>
      <c r="E13" s="27">
        <v>0.1</v>
      </c>
      <c r="F13" s="20">
        <f t="shared" si="0"/>
        <v>1532206.6</v>
      </c>
      <c r="G13" s="5" t="s">
        <v>7</v>
      </c>
      <c r="H13" s="12" t="str">
        <f t="shared" si="1"/>
        <v>Bicycling, Walking, Transit, and Land Use</v>
      </c>
      <c r="I13" s="12" t="str">
        <f t="shared" si="2"/>
        <v>Bicycling, Walking, Transit, &amp; Land Use</v>
      </c>
      <c r="J13" s="36">
        <v>3</v>
      </c>
      <c r="K13" s="12"/>
    </row>
    <row r="14" spans="1:15" ht="45" x14ac:dyDescent="0.25">
      <c r="A14" s="6" t="s">
        <v>183</v>
      </c>
      <c r="B14" s="3" t="s">
        <v>39</v>
      </c>
      <c r="C14" s="4" t="s">
        <v>51</v>
      </c>
      <c r="D14" s="23"/>
      <c r="E14" s="27">
        <v>1</v>
      </c>
      <c r="F14" s="20">
        <f t="shared" si="0"/>
        <v>0</v>
      </c>
      <c r="G14" s="5" t="s">
        <v>7</v>
      </c>
      <c r="H14" s="12" t="str">
        <f t="shared" si="1"/>
        <v>Increase Urban Tree Canopy Coverage</v>
      </c>
      <c r="I14" s="12" t="str">
        <f t="shared" si="2"/>
        <v>Climate Resiliency</v>
      </c>
      <c r="J14" s="36">
        <v>5.0999999999999996</v>
      </c>
      <c r="K14" s="12"/>
    </row>
    <row r="15" spans="1:15" ht="45" x14ac:dyDescent="0.25">
      <c r="A15" s="6" t="s">
        <v>177</v>
      </c>
      <c r="B15" s="3" t="s">
        <v>41</v>
      </c>
      <c r="C15" s="4" t="s">
        <v>51</v>
      </c>
      <c r="D15" s="23"/>
      <c r="E15" s="27">
        <v>1</v>
      </c>
      <c r="F15" s="20">
        <f t="shared" si="0"/>
        <v>0</v>
      </c>
      <c r="G15" s="5" t="s">
        <v>7</v>
      </c>
      <c r="H15" s="12" t="str">
        <f t="shared" si="1"/>
        <v xml:space="preserve">Divert Solid Waste and Capture Landfill Methane Gas </v>
      </c>
      <c r="I15" s="12" t="str">
        <f t="shared" si="2"/>
        <v>Zero Waste</v>
      </c>
      <c r="J15" s="36">
        <v>4.0999999999999996</v>
      </c>
      <c r="K15" s="12"/>
    </row>
    <row r="16" spans="1:15" ht="30" x14ac:dyDescent="0.25">
      <c r="A16" s="6" t="s">
        <v>177</v>
      </c>
      <c r="B16" s="3" t="s">
        <v>46</v>
      </c>
      <c r="C16" s="4" t="s">
        <v>51</v>
      </c>
      <c r="D16" s="23">
        <v>251647</v>
      </c>
      <c r="E16" s="27">
        <v>1</v>
      </c>
      <c r="F16" s="20">
        <f t="shared" si="0"/>
        <v>251647</v>
      </c>
      <c r="G16" s="5" t="s">
        <v>7</v>
      </c>
      <c r="H16" s="12" t="str">
        <f t="shared" si="1"/>
        <v>Zero Waste (Gas and Waste Management)</v>
      </c>
      <c r="I16" s="12" t="str">
        <f t="shared" si="2"/>
        <v>Zero Waste</v>
      </c>
      <c r="J16" s="36">
        <v>4</v>
      </c>
      <c r="K16" s="12"/>
    </row>
    <row r="17" spans="1:11" ht="60" x14ac:dyDescent="0.25">
      <c r="A17" s="6" t="s">
        <v>177</v>
      </c>
      <c r="B17" s="3" t="s">
        <v>47</v>
      </c>
      <c r="C17" s="4" t="s">
        <v>51</v>
      </c>
      <c r="D17" s="23"/>
      <c r="E17" s="27">
        <v>1</v>
      </c>
      <c r="F17" s="20">
        <f t="shared" si="0"/>
        <v>0</v>
      </c>
      <c r="G17" s="5" t="s">
        <v>7</v>
      </c>
      <c r="H17" s="12" t="str">
        <f t="shared" si="1"/>
        <v>Climate Resiliency</v>
      </c>
      <c r="I17" s="12" t="str">
        <f t="shared" si="2"/>
        <v>Climate Resiliency</v>
      </c>
      <c r="J17" s="36">
        <v>5</v>
      </c>
      <c r="K17" s="12"/>
    </row>
    <row r="18" spans="1:11" ht="45" x14ac:dyDescent="0.25">
      <c r="A18" s="7" t="s">
        <v>177</v>
      </c>
      <c r="B18" s="3" t="s">
        <v>165</v>
      </c>
      <c r="C18" s="4" t="s">
        <v>52</v>
      </c>
      <c r="D18" s="23">
        <f>INDEX([1]Pivot!$B$41:$B$58,MATCH('[1]CAP Budget Data'!B23,[1]Pivot!$A$41:$A$58,0))</f>
        <v>1300000</v>
      </c>
      <c r="E18" s="27">
        <v>1</v>
      </c>
      <c r="F18" s="20">
        <f t="shared" si="0"/>
        <v>1300000</v>
      </c>
      <c r="G18" s="5" t="s">
        <v>7</v>
      </c>
      <c r="H18" s="12" t="str">
        <f t="shared" si="1"/>
        <v>Zero Waste (Gas and Waste Management)</v>
      </c>
      <c r="I18" s="12" t="str">
        <f t="shared" si="2"/>
        <v>Zero Waste</v>
      </c>
      <c r="J18" s="36">
        <v>4</v>
      </c>
      <c r="K18" s="12"/>
    </row>
    <row r="19" spans="1:11" ht="30" x14ac:dyDescent="0.25">
      <c r="A19" s="7" t="s">
        <v>180</v>
      </c>
      <c r="B19" s="3" t="s">
        <v>98</v>
      </c>
      <c r="C19" s="4" t="s">
        <v>52</v>
      </c>
      <c r="D19" s="23">
        <f>INDEX([1]Pivot!$B$41:$B$58,MATCH('[1]CAP Budget Data'!B27,[1]Pivot!$A$41:$A$58,0))</f>
        <v>10000</v>
      </c>
      <c r="E19" s="27">
        <v>1</v>
      </c>
      <c r="F19" s="20">
        <f t="shared" si="0"/>
        <v>10000</v>
      </c>
      <c r="G19" s="5" t="s">
        <v>7</v>
      </c>
      <c r="H19" s="12" t="str">
        <f t="shared" si="1"/>
        <v>Water &amp; Energy Efficient Buildings</v>
      </c>
      <c r="I19" s="12" t="str">
        <f t="shared" si="2"/>
        <v>Energy and Water Efficient Buildings</v>
      </c>
      <c r="J19" s="36">
        <v>1</v>
      </c>
      <c r="K19" s="12"/>
    </row>
    <row r="20" spans="1:11" ht="45" x14ac:dyDescent="0.25">
      <c r="A20" s="7" t="s">
        <v>186</v>
      </c>
      <c r="B20" s="3" t="s">
        <v>49</v>
      </c>
      <c r="C20" s="4" t="s">
        <v>52</v>
      </c>
      <c r="D20" s="23">
        <v>80320</v>
      </c>
      <c r="E20" s="27">
        <v>1</v>
      </c>
      <c r="F20" s="20">
        <f t="shared" si="0"/>
        <v>80320</v>
      </c>
      <c r="G20" s="5" t="s">
        <v>7</v>
      </c>
      <c r="H20" s="12" t="str">
        <f t="shared" si="1"/>
        <v>Overarching Implementation</v>
      </c>
      <c r="I20" s="12" t="str">
        <f t="shared" si="2"/>
        <v>Overarching Implementation</v>
      </c>
      <c r="J20" s="36" t="s">
        <v>108</v>
      </c>
      <c r="K20" s="12"/>
    </row>
    <row r="21" spans="1:11" ht="30" x14ac:dyDescent="0.25">
      <c r="A21" s="7" t="s">
        <v>177</v>
      </c>
      <c r="B21" s="3" t="s">
        <v>50</v>
      </c>
      <c r="C21" s="4" t="s">
        <v>52</v>
      </c>
      <c r="D21" s="23">
        <v>368351</v>
      </c>
      <c r="E21" s="27">
        <v>1</v>
      </c>
      <c r="F21" s="20">
        <f t="shared" si="0"/>
        <v>368351</v>
      </c>
      <c r="G21" s="5" t="s">
        <v>7</v>
      </c>
      <c r="H21" s="12" t="str">
        <f t="shared" si="1"/>
        <v xml:space="preserve">Divert Solid Waste and Capture Landfill Methane Gas </v>
      </c>
      <c r="I21" s="12" t="str">
        <f t="shared" si="2"/>
        <v>Zero Waste</v>
      </c>
      <c r="J21" s="36">
        <v>4.0999999999999996</v>
      </c>
      <c r="K21" s="12"/>
    </row>
    <row r="22" spans="1:11" ht="30" x14ac:dyDescent="0.25">
      <c r="A22" s="5" t="s">
        <v>177</v>
      </c>
      <c r="B22" s="13" t="s">
        <v>53</v>
      </c>
      <c r="C22" s="4" t="s">
        <v>93</v>
      </c>
      <c r="D22" s="23">
        <v>0</v>
      </c>
      <c r="E22" s="27">
        <v>1</v>
      </c>
      <c r="F22" s="20">
        <f t="shared" ref="F22:F65" si="3">SUM(D22*E22)</f>
        <v>0</v>
      </c>
      <c r="G22" s="5" t="s">
        <v>7</v>
      </c>
      <c r="H22" s="12" t="str">
        <f t="shared" si="1"/>
        <v>Municipal Energy Strategy</v>
      </c>
      <c r="I22" s="12" t="str">
        <f t="shared" si="2"/>
        <v>Energy and Water Efficient Buildings</v>
      </c>
      <c r="J22" s="36">
        <v>1.2</v>
      </c>
      <c r="K22" s="12" t="s">
        <v>115</v>
      </c>
    </row>
    <row r="23" spans="1:11" ht="30" x14ac:dyDescent="0.25">
      <c r="A23" s="5" t="s">
        <v>183</v>
      </c>
      <c r="B23" s="13" t="s">
        <v>54</v>
      </c>
      <c r="C23" s="4" t="s">
        <v>93</v>
      </c>
      <c r="D23" s="23">
        <v>0</v>
      </c>
      <c r="E23" s="27">
        <v>1</v>
      </c>
      <c r="F23" s="20">
        <f t="shared" si="3"/>
        <v>0</v>
      </c>
      <c r="G23" s="5" t="s">
        <v>12</v>
      </c>
      <c r="H23" s="12" t="str">
        <f t="shared" si="1"/>
        <v>Climate Resiliency</v>
      </c>
      <c r="I23" s="12" t="str">
        <f t="shared" si="2"/>
        <v>Climate Resiliency</v>
      </c>
      <c r="J23" s="36">
        <v>5</v>
      </c>
      <c r="K23" s="12" t="s">
        <v>116</v>
      </c>
    </row>
    <row r="24" spans="1:11" ht="30" x14ac:dyDescent="0.25">
      <c r="A24" s="5" t="s">
        <v>183</v>
      </c>
      <c r="B24" s="13" t="s">
        <v>55</v>
      </c>
      <c r="C24" s="4" t="s">
        <v>93</v>
      </c>
      <c r="D24" s="23">
        <v>0</v>
      </c>
      <c r="E24" s="27">
        <v>1</v>
      </c>
      <c r="F24" s="20">
        <f t="shared" si="3"/>
        <v>0</v>
      </c>
      <c r="G24" s="5" t="s">
        <v>12</v>
      </c>
      <c r="H24" s="12" t="str">
        <f t="shared" si="1"/>
        <v>Climate Resiliency</v>
      </c>
      <c r="I24" s="12" t="str">
        <f t="shared" si="2"/>
        <v>Climate Resiliency</v>
      </c>
      <c r="J24" s="36">
        <v>5</v>
      </c>
      <c r="K24" s="12" t="s">
        <v>117</v>
      </c>
    </row>
    <row r="25" spans="1:11" ht="30" x14ac:dyDescent="0.25">
      <c r="A25" s="5" t="s">
        <v>183</v>
      </c>
      <c r="B25" s="13" t="s">
        <v>56</v>
      </c>
      <c r="C25" s="4" t="s">
        <v>93</v>
      </c>
      <c r="D25" s="23">
        <v>400000</v>
      </c>
      <c r="E25" s="27">
        <v>1</v>
      </c>
      <c r="F25" s="20">
        <f t="shared" si="3"/>
        <v>400000</v>
      </c>
      <c r="G25" s="5" t="s">
        <v>7</v>
      </c>
      <c r="H25" s="12" t="str">
        <f t="shared" si="1"/>
        <v>Bicycle Master Plan</v>
      </c>
      <c r="I25" s="12" t="str">
        <f t="shared" si="2"/>
        <v>Bicycling, Walking, Transit, &amp; Land Use</v>
      </c>
      <c r="J25" s="36">
        <v>3.3</v>
      </c>
      <c r="K25" s="12" t="s">
        <v>118</v>
      </c>
    </row>
    <row r="26" spans="1:11" ht="30" x14ac:dyDescent="0.25">
      <c r="A26" s="5" t="s">
        <v>183</v>
      </c>
      <c r="B26" s="13" t="s">
        <v>57</v>
      </c>
      <c r="C26" s="4" t="s">
        <v>93</v>
      </c>
      <c r="D26" s="23">
        <v>4067459</v>
      </c>
      <c r="E26" s="27">
        <v>0.1</v>
      </c>
      <c r="F26" s="20">
        <f t="shared" si="3"/>
        <v>406745.9</v>
      </c>
      <c r="G26" s="5" t="s">
        <v>7</v>
      </c>
      <c r="H26" s="12" t="str">
        <f t="shared" si="1"/>
        <v>Bicycle Master Plan</v>
      </c>
      <c r="I26" s="12" t="str">
        <f t="shared" si="2"/>
        <v>Bicycling, Walking, Transit, &amp; Land Use</v>
      </c>
      <c r="J26" s="36">
        <v>3.3</v>
      </c>
      <c r="K26" s="12" t="s">
        <v>119</v>
      </c>
    </row>
    <row r="27" spans="1:11" ht="30" x14ac:dyDescent="0.25">
      <c r="A27" s="5" t="s">
        <v>183</v>
      </c>
      <c r="B27" s="13" t="s">
        <v>58</v>
      </c>
      <c r="C27" s="4" t="s">
        <v>93</v>
      </c>
      <c r="D27" s="23">
        <v>100000</v>
      </c>
      <c r="E27" s="27">
        <v>1</v>
      </c>
      <c r="F27" s="20">
        <f t="shared" si="3"/>
        <v>100000</v>
      </c>
      <c r="G27" s="5" t="s">
        <v>7</v>
      </c>
      <c r="H27" s="12" t="str">
        <f t="shared" si="1"/>
        <v>Municipal Energy Strategy</v>
      </c>
      <c r="I27" s="12" t="str">
        <f t="shared" si="2"/>
        <v>Energy and Water Efficient Buildings</v>
      </c>
      <c r="J27" s="36">
        <v>1.2</v>
      </c>
      <c r="K27" s="12" t="s">
        <v>120</v>
      </c>
    </row>
    <row r="28" spans="1:11" ht="30" x14ac:dyDescent="0.25">
      <c r="A28" s="5" t="s">
        <v>183</v>
      </c>
      <c r="B28" s="13" t="s">
        <v>59</v>
      </c>
      <c r="C28" s="4" t="s">
        <v>93</v>
      </c>
      <c r="D28" s="23">
        <v>0</v>
      </c>
      <c r="E28" s="27">
        <v>1</v>
      </c>
      <c r="F28" s="20">
        <f t="shared" si="3"/>
        <v>0</v>
      </c>
      <c r="G28" s="5" t="s">
        <v>7</v>
      </c>
      <c r="H28" s="12" t="str">
        <f t="shared" si="1"/>
        <v>Municipal Energy Strategy</v>
      </c>
      <c r="I28" s="12" t="str">
        <f t="shared" si="2"/>
        <v>Energy and Water Efficient Buildings</v>
      </c>
      <c r="J28" s="36">
        <v>1.2</v>
      </c>
      <c r="K28" s="12" t="s">
        <v>121</v>
      </c>
    </row>
    <row r="29" spans="1:11" ht="30" x14ac:dyDescent="0.25">
      <c r="A29" s="5" t="s">
        <v>183</v>
      </c>
      <c r="B29" s="13" t="s">
        <v>60</v>
      </c>
      <c r="C29" s="4" t="s">
        <v>93</v>
      </c>
      <c r="D29" s="23">
        <v>850000</v>
      </c>
      <c r="E29" s="27">
        <v>1</v>
      </c>
      <c r="F29" s="20">
        <f t="shared" si="3"/>
        <v>850000</v>
      </c>
      <c r="G29" s="5" t="s">
        <v>7</v>
      </c>
      <c r="H29" s="12" t="str">
        <f t="shared" si="1"/>
        <v>Increase Commuter Walking Opportunities</v>
      </c>
      <c r="I29" s="12" t="str">
        <f t="shared" si="2"/>
        <v>Bicycling, Walking, Transit, &amp; Land Use</v>
      </c>
      <c r="J29" s="36">
        <v>3.2</v>
      </c>
      <c r="K29" s="12" t="s">
        <v>122</v>
      </c>
    </row>
    <row r="30" spans="1:11" ht="30" x14ac:dyDescent="0.25">
      <c r="A30" s="5" t="s">
        <v>183</v>
      </c>
      <c r="B30" s="13" t="s">
        <v>61</v>
      </c>
      <c r="C30" s="4" t="s">
        <v>93</v>
      </c>
      <c r="D30" s="23">
        <v>0</v>
      </c>
      <c r="E30" s="27">
        <v>1</v>
      </c>
      <c r="F30" s="20">
        <f t="shared" si="3"/>
        <v>0</v>
      </c>
      <c r="G30" s="5" t="s">
        <v>7</v>
      </c>
      <c r="H30" s="12" t="str">
        <f t="shared" si="1"/>
        <v>Bicycling, Walking, Transit, and Land Use</v>
      </c>
      <c r="I30" s="12" t="str">
        <f t="shared" si="2"/>
        <v>Bicycling, Walking, Transit, &amp; Land Use</v>
      </c>
      <c r="J30" s="36">
        <v>3</v>
      </c>
      <c r="K30" s="12" t="s">
        <v>123</v>
      </c>
    </row>
    <row r="31" spans="1:11" ht="30" x14ac:dyDescent="0.25">
      <c r="A31" s="5" t="s">
        <v>183</v>
      </c>
      <c r="B31" s="13" t="s">
        <v>62</v>
      </c>
      <c r="C31" s="4" t="s">
        <v>93</v>
      </c>
      <c r="D31" s="23">
        <v>2672850</v>
      </c>
      <c r="E31" s="27">
        <v>1</v>
      </c>
      <c r="F31" s="20">
        <f t="shared" si="3"/>
        <v>2672850</v>
      </c>
      <c r="G31" s="5" t="s">
        <v>7</v>
      </c>
      <c r="H31" s="12" t="str">
        <f t="shared" si="1"/>
        <v>Increase Commuter Walking Opportunities</v>
      </c>
      <c r="I31" s="12" t="str">
        <f t="shared" si="2"/>
        <v>Bicycling, Walking, Transit, &amp; Land Use</v>
      </c>
      <c r="J31" s="36">
        <v>3.2</v>
      </c>
      <c r="K31" s="12" t="s">
        <v>124</v>
      </c>
    </row>
    <row r="32" spans="1:11" ht="30" x14ac:dyDescent="0.25">
      <c r="A32" s="5" t="s">
        <v>183</v>
      </c>
      <c r="B32" s="13" t="s">
        <v>63</v>
      </c>
      <c r="C32" s="4" t="s">
        <v>93</v>
      </c>
      <c r="D32" s="23">
        <v>385000</v>
      </c>
      <c r="E32" s="27">
        <v>1</v>
      </c>
      <c r="F32" s="20">
        <f t="shared" si="3"/>
        <v>385000</v>
      </c>
      <c r="G32" s="5" t="s">
        <v>7</v>
      </c>
      <c r="H32" s="12" t="str">
        <f t="shared" si="1"/>
        <v>Traffic Signal Master Plan</v>
      </c>
      <c r="I32" s="12" t="str">
        <f t="shared" si="2"/>
        <v>Bicycling, Walking, Transit, &amp; Land Use</v>
      </c>
      <c r="J32" s="36">
        <v>3.4</v>
      </c>
      <c r="K32" s="12" t="s">
        <v>125</v>
      </c>
    </row>
    <row r="33" spans="1:11" ht="30" x14ac:dyDescent="0.25">
      <c r="A33" s="5" t="s">
        <v>183</v>
      </c>
      <c r="B33" s="13" t="s">
        <v>64</v>
      </c>
      <c r="C33" s="4" t="s">
        <v>93</v>
      </c>
      <c r="D33" s="23">
        <v>150000</v>
      </c>
      <c r="E33" s="27">
        <v>0</v>
      </c>
      <c r="F33" s="20">
        <f t="shared" si="3"/>
        <v>0</v>
      </c>
      <c r="G33" s="5" t="s">
        <v>12</v>
      </c>
      <c r="H33" s="12" t="str">
        <f t="shared" si="1"/>
        <v>Bicycling, Walking, Transit, and Land Use</v>
      </c>
      <c r="I33" s="12" t="str">
        <f t="shared" si="2"/>
        <v>Bicycling, Walking, Transit, &amp; Land Use</v>
      </c>
      <c r="J33" s="36">
        <v>3</v>
      </c>
      <c r="K33" s="12" t="s">
        <v>126</v>
      </c>
    </row>
    <row r="34" spans="1:11" ht="30" x14ac:dyDescent="0.25">
      <c r="A34" s="5" t="s">
        <v>183</v>
      </c>
      <c r="B34" s="13" t="s">
        <v>65</v>
      </c>
      <c r="C34" s="4" t="s">
        <v>93</v>
      </c>
      <c r="D34" s="23">
        <v>2240000</v>
      </c>
      <c r="E34" s="27">
        <v>1</v>
      </c>
      <c r="F34" s="20">
        <f t="shared" si="3"/>
        <v>2240000</v>
      </c>
      <c r="G34" s="5" t="s">
        <v>7</v>
      </c>
      <c r="H34" s="12" t="str">
        <f t="shared" si="1"/>
        <v>Traffic Signal Master Plan</v>
      </c>
      <c r="I34" s="12" t="str">
        <f t="shared" si="2"/>
        <v>Bicycling, Walking, Transit, &amp; Land Use</v>
      </c>
      <c r="J34" s="36">
        <v>3.4</v>
      </c>
      <c r="K34" s="12" t="s">
        <v>127</v>
      </c>
    </row>
    <row r="35" spans="1:11" ht="30" x14ac:dyDescent="0.25">
      <c r="A35" s="5" t="s">
        <v>183</v>
      </c>
      <c r="B35" s="13" t="s">
        <v>66</v>
      </c>
      <c r="C35" s="4" t="s">
        <v>93</v>
      </c>
      <c r="D35" s="23">
        <v>859900</v>
      </c>
      <c r="E35" s="27">
        <v>1</v>
      </c>
      <c r="F35" s="20">
        <f t="shared" si="3"/>
        <v>859900</v>
      </c>
      <c r="G35" s="5" t="s">
        <v>7</v>
      </c>
      <c r="H35" s="12" t="str">
        <f t="shared" si="1"/>
        <v>Traffic Signal Master Plan</v>
      </c>
      <c r="I35" s="12" t="str">
        <f t="shared" si="2"/>
        <v>Bicycling, Walking, Transit, &amp; Land Use</v>
      </c>
      <c r="J35" s="36">
        <v>3.4</v>
      </c>
      <c r="K35" s="12" t="s">
        <v>128</v>
      </c>
    </row>
    <row r="36" spans="1:11" ht="30" x14ac:dyDescent="0.25">
      <c r="A36" s="5" t="s">
        <v>180</v>
      </c>
      <c r="B36" s="13" t="s">
        <v>67</v>
      </c>
      <c r="C36" s="4" t="s">
        <v>93</v>
      </c>
      <c r="D36" s="23">
        <v>74112022</v>
      </c>
      <c r="E36" s="27">
        <v>1</v>
      </c>
      <c r="F36" s="20">
        <f t="shared" si="3"/>
        <v>74112022</v>
      </c>
      <c r="G36" s="5" t="s">
        <v>12</v>
      </c>
      <c r="H36" s="12" t="str">
        <f t="shared" si="1"/>
        <v>Climate Resiliency</v>
      </c>
      <c r="I36" s="12" t="str">
        <f t="shared" si="2"/>
        <v>Climate Resiliency</v>
      </c>
      <c r="J36" s="36">
        <v>5</v>
      </c>
      <c r="K36" s="12" t="s">
        <v>129</v>
      </c>
    </row>
    <row r="37" spans="1:11" ht="30" x14ac:dyDescent="0.25">
      <c r="A37" s="5" t="s">
        <v>177</v>
      </c>
      <c r="B37" s="13" t="s">
        <v>68</v>
      </c>
      <c r="C37" s="4" t="s">
        <v>93</v>
      </c>
      <c r="D37" s="23">
        <v>2000000</v>
      </c>
      <c r="E37" s="27">
        <v>0</v>
      </c>
      <c r="F37" s="20">
        <f t="shared" si="3"/>
        <v>0</v>
      </c>
      <c r="G37" s="5" t="s">
        <v>12</v>
      </c>
      <c r="H37" s="12" t="str">
        <f t="shared" si="1"/>
        <v>Zero Waste (Gas and Waste Management)</v>
      </c>
      <c r="I37" s="12" t="str">
        <f t="shared" si="2"/>
        <v>Zero Waste</v>
      </c>
      <c r="J37" s="36">
        <v>4</v>
      </c>
      <c r="K37" s="12" t="s">
        <v>130</v>
      </c>
    </row>
    <row r="38" spans="1:11" ht="30" x14ac:dyDescent="0.25">
      <c r="A38" s="2" t="s">
        <v>188</v>
      </c>
      <c r="B38" s="13" t="s">
        <v>69</v>
      </c>
      <c r="C38" s="4" t="s">
        <v>93</v>
      </c>
      <c r="D38" s="23">
        <v>1000000</v>
      </c>
      <c r="E38" s="27">
        <v>1</v>
      </c>
      <c r="F38" s="20">
        <f t="shared" si="3"/>
        <v>1000000</v>
      </c>
      <c r="G38" s="5" t="s">
        <v>7</v>
      </c>
      <c r="H38" s="12" t="str">
        <f t="shared" si="1"/>
        <v>Increase Urban Tree Canopy Coverage</v>
      </c>
      <c r="I38" s="12" t="str">
        <f t="shared" si="2"/>
        <v>Climate Resiliency</v>
      </c>
      <c r="J38" s="36">
        <v>5.0999999999999996</v>
      </c>
      <c r="K38" s="12" t="s">
        <v>131</v>
      </c>
    </row>
    <row r="39" spans="1:11" ht="30" x14ac:dyDescent="0.25">
      <c r="A39" s="2" t="s">
        <v>188</v>
      </c>
      <c r="B39" s="13" t="s">
        <v>70</v>
      </c>
      <c r="C39" s="4" t="s">
        <v>93</v>
      </c>
      <c r="D39" s="23">
        <v>500000</v>
      </c>
      <c r="E39" s="27">
        <v>1</v>
      </c>
      <c r="F39" s="20">
        <f t="shared" si="3"/>
        <v>500000</v>
      </c>
      <c r="G39" s="5" t="s">
        <v>12</v>
      </c>
      <c r="H39" s="12" t="str">
        <f t="shared" si="1"/>
        <v>Climate Resiliency</v>
      </c>
      <c r="I39" s="12" t="str">
        <f t="shared" si="2"/>
        <v>Climate Resiliency</v>
      </c>
      <c r="J39" s="36">
        <v>5</v>
      </c>
      <c r="K39" s="12" t="s">
        <v>132</v>
      </c>
    </row>
    <row r="40" spans="1:11" ht="30" x14ac:dyDescent="0.25">
      <c r="A40" s="5" t="s">
        <v>183</v>
      </c>
      <c r="B40" s="13" t="s">
        <v>71</v>
      </c>
      <c r="C40" s="4" t="s">
        <v>93</v>
      </c>
      <c r="D40" s="23">
        <v>0</v>
      </c>
      <c r="E40" s="27">
        <v>0.1</v>
      </c>
      <c r="F40" s="20">
        <f t="shared" si="3"/>
        <v>0</v>
      </c>
      <c r="G40" s="5" t="s">
        <v>7</v>
      </c>
      <c r="H40" s="12" t="str">
        <f t="shared" si="1"/>
        <v>Bicycling, Walking, Transit, and Land Use</v>
      </c>
      <c r="I40" s="12" t="str">
        <f t="shared" si="2"/>
        <v>Bicycling, Walking, Transit, &amp; Land Use</v>
      </c>
      <c r="J40" s="36">
        <v>3</v>
      </c>
      <c r="K40" s="12" t="s">
        <v>133</v>
      </c>
    </row>
    <row r="41" spans="1:11" ht="30" x14ac:dyDescent="0.25">
      <c r="A41" s="5" t="s">
        <v>188</v>
      </c>
      <c r="B41" s="13" t="s">
        <v>94</v>
      </c>
      <c r="C41" s="4" t="s">
        <v>93</v>
      </c>
      <c r="D41" s="23">
        <v>0</v>
      </c>
      <c r="E41" s="27">
        <v>1</v>
      </c>
      <c r="F41" s="20">
        <f t="shared" si="3"/>
        <v>0</v>
      </c>
      <c r="G41" s="5" t="s">
        <v>12</v>
      </c>
      <c r="H41" s="12" t="str">
        <f t="shared" si="1"/>
        <v>Climate Resiliency</v>
      </c>
      <c r="I41" s="12" t="str">
        <f t="shared" si="2"/>
        <v>Climate Resiliency</v>
      </c>
      <c r="J41" s="36">
        <v>5</v>
      </c>
      <c r="K41" s="12" t="s">
        <v>134</v>
      </c>
    </row>
    <row r="42" spans="1:11" ht="30" x14ac:dyDescent="0.25">
      <c r="A42" s="5" t="s">
        <v>177</v>
      </c>
      <c r="B42" s="18" t="s">
        <v>95</v>
      </c>
      <c r="C42" s="4" t="s">
        <v>93</v>
      </c>
      <c r="D42" s="23">
        <v>0</v>
      </c>
      <c r="E42" s="27">
        <v>0</v>
      </c>
      <c r="F42" s="20">
        <f t="shared" si="3"/>
        <v>0</v>
      </c>
      <c r="G42" s="5" t="s">
        <v>12</v>
      </c>
      <c r="H42" s="12" t="str">
        <f t="shared" si="1"/>
        <v>Zero Waste (Gas and Waste Management)</v>
      </c>
      <c r="I42" s="12" t="str">
        <f t="shared" si="2"/>
        <v>Zero Waste</v>
      </c>
      <c r="J42" s="36">
        <v>4</v>
      </c>
      <c r="K42" s="12" t="s">
        <v>135</v>
      </c>
    </row>
    <row r="43" spans="1:11" ht="30" x14ac:dyDescent="0.25">
      <c r="A43" s="5" t="s">
        <v>183</v>
      </c>
      <c r="B43" s="13" t="s">
        <v>72</v>
      </c>
      <c r="C43" s="4" t="s">
        <v>93</v>
      </c>
      <c r="D43" s="23">
        <v>2000000</v>
      </c>
      <c r="E43" s="27">
        <v>0.1</v>
      </c>
      <c r="F43" s="20">
        <f t="shared" si="3"/>
        <v>200000</v>
      </c>
      <c r="G43" s="5" t="s">
        <v>7</v>
      </c>
      <c r="H43" s="12" t="str">
        <f t="shared" si="1"/>
        <v>Bicycling, Walking, Transit, and Land Use</v>
      </c>
      <c r="I43" s="12" t="str">
        <f t="shared" si="2"/>
        <v>Bicycling, Walking, Transit, &amp; Land Use</v>
      </c>
      <c r="J43" s="36">
        <v>3</v>
      </c>
      <c r="K43" s="12" t="s">
        <v>136</v>
      </c>
    </row>
    <row r="44" spans="1:11" ht="30" x14ac:dyDescent="0.25">
      <c r="A44" s="5" t="s">
        <v>183</v>
      </c>
      <c r="B44" s="13" t="s">
        <v>73</v>
      </c>
      <c r="C44" s="4" t="s">
        <v>93</v>
      </c>
      <c r="D44" s="23">
        <v>2750000</v>
      </c>
      <c r="E44" s="27">
        <v>0.1</v>
      </c>
      <c r="F44" s="20">
        <f t="shared" si="3"/>
        <v>275000</v>
      </c>
      <c r="G44" s="5" t="s">
        <v>7</v>
      </c>
      <c r="H44" s="12" t="str">
        <f t="shared" si="1"/>
        <v>Bicycling, Walking, Transit, and Land Use</v>
      </c>
      <c r="I44" s="12" t="str">
        <f t="shared" si="2"/>
        <v>Bicycling, Walking, Transit, &amp; Land Use</v>
      </c>
      <c r="J44" s="36">
        <v>3</v>
      </c>
      <c r="K44" s="12" t="s">
        <v>137</v>
      </c>
    </row>
    <row r="45" spans="1:11" ht="30" x14ac:dyDescent="0.25">
      <c r="A45" s="5" t="s">
        <v>177</v>
      </c>
      <c r="B45" s="13" t="s">
        <v>74</v>
      </c>
      <c r="C45" s="4" t="s">
        <v>93</v>
      </c>
      <c r="D45" s="23">
        <v>0</v>
      </c>
      <c r="E45" s="27">
        <v>1</v>
      </c>
      <c r="F45" s="20">
        <f t="shared" si="3"/>
        <v>0</v>
      </c>
      <c r="G45" s="5" t="s">
        <v>7</v>
      </c>
      <c r="H45" s="12" t="str">
        <f t="shared" si="1"/>
        <v>Zero Waste (Gas and Waste Management)</v>
      </c>
      <c r="I45" s="12" t="str">
        <f t="shared" si="2"/>
        <v>Zero Waste</v>
      </c>
      <c r="J45" s="36">
        <v>4</v>
      </c>
      <c r="K45" s="12" t="s">
        <v>138</v>
      </c>
    </row>
    <row r="46" spans="1:11" ht="30" x14ac:dyDescent="0.25">
      <c r="A46" s="5" t="s">
        <v>177</v>
      </c>
      <c r="B46" s="13" t="s">
        <v>75</v>
      </c>
      <c r="C46" s="4" t="s">
        <v>93</v>
      </c>
      <c r="D46" s="23">
        <v>0</v>
      </c>
      <c r="E46" s="27">
        <v>0</v>
      </c>
      <c r="F46" s="20">
        <f t="shared" si="3"/>
        <v>0</v>
      </c>
      <c r="G46" s="5" t="s">
        <v>12</v>
      </c>
      <c r="H46" s="12" t="str">
        <f t="shared" si="1"/>
        <v>Zero Waste (Gas and Waste Management)</v>
      </c>
      <c r="I46" s="12" t="str">
        <f t="shared" si="2"/>
        <v>Zero Waste</v>
      </c>
      <c r="J46" s="36">
        <v>4</v>
      </c>
      <c r="K46" s="12" t="s">
        <v>139</v>
      </c>
    </row>
    <row r="47" spans="1:11" ht="30" x14ac:dyDescent="0.25">
      <c r="A47" s="5" t="s">
        <v>189</v>
      </c>
      <c r="B47" s="13" t="s">
        <v>76</v>
      </c>
      <c r="C47" s="4" t="s">
        <v>93</v>
      </c>
      <c r="D47" s="23">
        <v>0</v>
      </c>
      <c r="E47" s="27">
        <v>1</v>
      </c>
      <c r="F47" s="20">
        <f t="shared" si="3"/>
        <v>0</v>
      </c>
      <c r="G47" s="5" t="s">
        <v>7</v>
      </c>
      <c r="H47" s="12" t="str">
        <f t="shared" si="1"/>
        <v>Municipal Energy Strategy</v>
      </c>
      <c r="I47" s="12" t="str">
        <f t="shared" si="2"/>
        <v>Energy and Water Efficient Buildings</v>
      </c>
      <c r="J47" s="36">
        <v>1.2</v>
      </c>
      <c r="K47" s="12" t="s">
        <v>140</v>
      </c>
    </row>
    <row r="48" spans="1:11" ht="30" x14ac:dyDescent="0.25">
      <c r="A48" s="5" t="s">
        <v>188</v>
      </c>
      <c r="B48" s="13" t="s">
        <v>77</v>
      </c>
      <c r="C48" s="4" t="s">
        <v>93</v>
      </c>
      <c r="D48" s="23">
        <v>0</v>
      </c>
      <c r="E48" s="27">
        <v>1</v>
      </c>
      <c r="F48" s="20">
        <f t="shared" si="3"/>
        <v>0</v>
      </c>
      <c r="G48" s="5" t="s">
        <v>12</v>
      </c>
      <c r="H48" s="12" t="str">
        <f t="shared" si="1"/>
        <v>Climate Resiliency</v>
      </c>
      <c r="I48" s="12" t="str">
        <f t="shared" si="2"/>
        <v>Climate Resiliency</v>
      </c>
      <c r="J48" s="36">
        <v>5</v>
      </c>
      <c r="K48" s="12" t="s">
        <v>141</v>
      </c>
    </row>
    <row r="49" spans="1:11" ht="30" x14ac:dyDescent="0.25">
      <c r="A49" s="5" t="s">
        <v>183</v>
      </c>
      <c r="B49" s="18" t="s">
        <v>96</v>
      </c>
      <c r="C49" s="4" t="s">
        <v>93</v>
      </c>
      <c r="D49" s="23">
        <v>2000000</v>
      </c>
      <c r="E49" s="27">
        <v>0.1</v>
      </c>
      <c r="F49" s="20">
        <f t="shared" si="3"/>
        <v>200000</v>
      </c>
      <c r="G49" s="5" t="s">
        <v>7</v>
      </c>
      <c r="H49" s="12" t="str">
        <f t="shared" si="1"/>
        <v>Bicycling, Walking, Transit, and Land Use</v>
      </c>
      <c r="I49" s="12" t="str">
        <f t="shared" si="2"/>
        <v>Bicycling, Walking, Transit, &amp; Land Use</v>
      </c>
      <c r="J49" s="36">
        <v>3</v>
      </c>
      <c r="K49" s="12" t="s">
        <v>142</v>
      </c>
    </row>
    <row r="50" spans="1:11" ht="30" x14ac:dyDescent="0.25">
      <c r="A50" s="5" t="s">
        <v>188</v>
      </c>
      <c r="B50" s="13" t="s">
        <v>78</v>
      </c>
      <c r="C50" s="4" t="s">
        <v>93</v>
      </c>
      <c r="D50" s="23">
        <v>0</v>
      </c>
      <c r="E50" s="27">
        <v>0</v>
      </c>
      <c r="F50" s="20">
        <f t="shared" si="3"/>
        <v>0</v>
      </c>
      <c r="G50" s="5" t="s">
        <v>12</v>
      </c>
      <c r="H50" s="12" t="str">
        <f t="shared" si="1"/>
        <v>Reduce Daily Per Capita Water Consumption</v>
      </c>
      <c r="I50" s="12" t="str">
        <f t="shared" si="2"/>
        <v>Energy and Water Efficient Buildings</v>
      </c>
      <c r="J50" s="36">
        <v>1.3</v>
      </c>
      <c r="K50" s="12" t="s">
        <v>143</v>
      </c>
    </row>
    <row r="51" spans="1:11" ht="30" x14ac:dyDescent="0.25">
      <c r="A51" s="5" t="s">
        <v>180</v>
      </c>
      <c r="B51" s="13" t="s">
        <v>79</v>
      </c>
      <c r="C51" s="4" t="s">
        <v>93</v>
      </c>
      <c r="D51" s="23">
        <v>0</v>
      </c>
      <c r="E51" s="27">
        <v>1</v>
      </c>
      <c r="F51" s="20">
        <f t="shared" si="3"/>
        <v>0</v>
      </c>
      <c r="G51" s="5" t="s">
        <v>7</v>
      </c>
      <c r="H51" s="12" t="str">
        <f t="shared" si="1"/>
        <v>100% Renewable Energy by 2035</v>
      </c>
      <c r="I51" s="12" t="str">
        <f t="shared" si="2"/>
        <v>Clean and Renewable Energy</v>
      </c>
      <c r="J51" s="36">
        <v>2.1</v>
      </c>
      <c r="K51" s="12" t="s">
        <v>144</v>
      </c>
    </row>
    <row r="52" spans="1:11" ht="30" x14ac:dyDescent="0.25">
      <c r="A52" s="5" t="s">
        <v>180</v>
      </c>
      <c r="B52" s="13" t="s">
        <v>80</v>
      </c>
      <c r="C52" s="4" t="s">
        <v>93</v>
      </c>
      <c r="D52" s="23">
        <v>0</v>
      </c>
      <c r="E52" s="27">
        <v>1</v>
      </c>
      <c r="F52" s="20">
        <f t="shared" si="3"/>
        <v>0</v>
      </c>
      <c r="G52" s="5" t="s">
        <v>7</v>
      </c>
      <c r="H52" s="12" t="str">
        <f t="shared" si="1"/>
        <v>100% Renewable Energy by 2035</v>
      </c>
      <c r="I52" s="12" t="str">
        <f t="shared" si="2"/>
        <v>Clean and Renewable Energy</v>
      </c>
      <c r="J52" s="36">
        <v>2.1</v>
      </c>
      <c r="K52" s="12" t="s">
        <v>145</v>
      </c>
    </row>
    <row r="53" spans="1:11" ht="45" x14ac:dyDescent="0.25">
      <c r="A53" s="5" t="s">
        <v>177</v>
      </c>
      <c r="B53" s="13" t="s">
        <v>81</v>
      </c>
      <c r="C53" s="4" t="s">
        <v>93</v>
      </c>
      <c r="D53" s="23">
        <v>1230000</v>
      </c>
      <c r="E53" s="27">
        <v>1</v>
      </c>
      <c r="F53" s="20">
        <f t="shared" si="3"/>
        <v>1230000</v>
      </c>
      <c r="G53" s="5" t="s">
        <v>7</v>
      </c>
      <c r="H53" s="12" t="str">
        <f t="shared" si="1"/>
        <v>Covert Existing Fleet Diesel MSW Trucks to CNG or Low Emission Fuel</v>
      </c>
      <c r="I53" s="12" t="str">
        <f t="shared" si="2"/>
        <v>Clean and Renewable Energy</v>
      </c>
      <c r="J53" s="36">
        <v>2.2999999999999998</v>
      </c>
      <c r="K53" s="12" t="s">
        <v>146</v>
      </c>
    </row>
    <row r="54" spans="1:11" ht="30" x14ac:dyDescent="0.25">
      <c r="A54" s="5" t="s">
        <v>183</v>
      </c>
      <c r="B54" s="18" t="s">
        <v>97</v>
      </c>
      <c r="C54" s="4" t="s">
        <v>93</v>
      </c>
      <c r="D54" s="23">
        <v>1000000</v>
      </c>
      <c r="E54" s="27">
        <v>0.1</v>
      </c>
      <c r="F54" s="20">
        <f t="shared" si="3"/>
        <v>100000</v>
      </c>
      <c r="G54" s="5" t="s">
        <v>7</v>
      </c>
      <c r="H54" s="12" t="str">
        <f t="shared" si="1"/>
        <v>Bicycling, Walking, Transit, and Land Use</v>
      </c>
      <c r="I54" s="12" t="str">
        <f t="shared" si="2"/>
        <v>Bicycling, Walking, Transit, &amp; Land Use</v>
      </c>
      <c r="J54" s="36">
        <v>3</v>
      </c>
      <c r="K54" s="12" t="s">
        <v>147</v>
      </c>
    </row>
    <row r="55" spans="1:11" ht="30" x14ac:dyDescent="0.25">
      <c r="A55" s="5" t="s">
        <v>183</v>
      </c>
      <c r="B55" s="13" t="s">
        <v>82</v>
      </c>
      <c r="C55" s="4" t="s">
        <v>93</v>
      </c>
      <c r="D55" s="23">
        <v>0</v>
      </c>
      <c r="E55" s="27">
        <v>1</v>
      </c>
      <c r="F55" s="20">
        <f t="shared" si="3"/>
        <v>0</v>
      </c>
      <c r="G55" s="5" t="s">
        <v>7</v>
      </c>
      <c r="H55" s="12" t="str">
        <f t="shared" si="1"/>
        <v>Increase Commuter Walking Opportunities</v>
      </c>
      <c r="I55" s="12" t="str">
        <f t="shared" si="2"/>
        <v>Bicycling, Walking, Transit, &amp; Land Use</v>
      </c>
      <c r="J55" s="36">
        <v>3.2</v>
      </c>
      <c r="K55" s="12" t="s">
        <v>148</v>
      </c>
    </row>
    <row r="56" spans="1:11" ht="30" x14ac:dyDescent="0.25">
      <c r="A56" s="5" t="s">
        <v>183</v>
      </c>
      <c r="B56" s="13" t="s">
        <v>83</v>
      </c>
      <c r="C56" s="4" t="s">
        <v>93</v>
      </c>
      <c r="D56" s="23">
        <v>0</v>
      </c>
      <c r="E56" s="27">
        <v>0.1</v>
      </c>
      <c r="F56" s="20">
        <f t="shared" si="3"/>
        <v>0</v>
      </c>
      <c r="G56" s="5" t="s">
        <v>7</v>
      </c>
      <c r="H56" s="12" t="str">
        <f t="shared" si="1"/>
        <v>Bicycling, Walking, Transit, and Land Use</v>
      </c>
      <c r="I56" s="12" t="str">
        <f t="shared" si="2"/>
        <v>Bicycling, Walking, Transit, &amp; Land Use</v>
      </c>
      <c r="J56" s="36">
        <v>3</v>
      </c>
      <c r="K56" s="12" t="s">
        <v>149</v>
      </c>
    </row>
    <row r="57" spans="1:11" ht="30" x14ac:dyDescent="0.25">
      <c r="A57" s="5" t="s">
        <v>188</v>
      </c>
      <c r="B57" s="13" t="s">
        <v>84</v>
      </c>
      <c r="C57" s="4" t="s">
        <v>93</v>
      </c>
      <c r="D57" s="23">
        <v>0</v>
      </c>
      <c r="E57" s="27">
        <v>0</v>
      </c>
      <c r="F57" s="20">
        <f t="shared" si="3"/>
        <v>0</v>
      </c>
      <c r="G57" s="5" t="s">
        <v>12</v>
      </c>
      <c r="H57" s="12" t="str">
        <f t="shared" si="1"/>
        <v>Climate Resiliency</v>
      </c>
      <c r="I57" s="12" t="str">
        <f t="shared" si="2"/>
        <v>Climate Resiliency</v>
      </c>
      <c r="J57" s="36">
        <v>5</v>
      </c>
      <c r="K57" s="12" t="s">
        <v>150</v>
      </c>
    </row>
    <row r="58" spans="1:11" ht="30" x14ac:dyDescent="0.25">
      <c r="A58" s="5" t="s">
        <v>188</v>
      </c>
      <c r="B58" s="13" t="s">
        <v>85</v>
      </c>
      <c r="C58" s="4" t="s">
        <v>93</v>
      </c>
      <c r="D58" s="23">
        <v>0</v>
      </c>
      <c r="E58" s="27">
        <v>0</v>
      </c>
      <c r="F58" s="20">
        <f t="shared" si="3"/>
        <v>0</v>
      </c>
      <c r="G58" s="5" t="s">
        <v>12</v>
      </c>
      <c r="H58" s="12" t="str">
        <f t="shared" si="1"/>
        <v>Climate Resiliency</v>
      </c>
      <c r="I58" s="12" t="str">
        <f t="shared" si="2"/>
        <v>Climate Resiliency</v>
      </c>
      <c r="J58" s="36">
        <v>5</v>
      </c>
      <c r="K58" s="12" t="s">
        <v>151</v>
      </c>
    </row>
    <row r="59" spans="1:11" ht="30" x14ac:dyDescent="0.25">
      <c r="A59" s="5" t="s">
        <v>177</v>
      </c>
      <c r="B59" s="13" t="s">
        <v>86</v>
      </c>
      <c r="C59" s="4" t="s">
        <v>93</v>
      </c>
      <c r="D59" s="23">
        <v>4300000</v>
      </c>
      <c r="E59" s="27">
        <v>1</v>
      </c>
      <c r="F59" s="20">
        <f t="shared" si="3"/>
        <v>4300000</v>
      </c>
      <c r="G59" s="5" t="s">
        <v>12</v>
      </c>
      <c r="H59" s="12" t="str">
        <f t="shared" si="1"/>
        <v xml:space="preserve">Divert Solid Waste and Capture Landfill Methane Gas </v>
      </c>
      <c r="I59" s="12" t="str">
        <f t="shared" si="2"/>
        <v>Zero Waste</v>
      </c>
      <c r="J59" s="36">
        <v>4.0999999999999996</v>
      </c>
      <c r="K59" s="12" t="s">
        <v>152</v>
      </c>
    </row>
    <row r="60" spans="1:11" ht="30" x14ac:dyDescent="0.25">
      <c r="A60" s="5" t="s">
        <v>177</v>
      </c>
      <c r="B60" s="13" t="s">
        <v>87</v>
      </c>
      <c r="C60" s="4" t="s">
        <v>93</v>
      </c>
      <c r="D60" s="23">
        <v>4500000</v>
      </c>
      <c r="E60" s="27">
        <v>1</v>
      </c>
      <c r="F60" s="20">
        <f t="shared" si="3"/>
        <v>4500000</v>
      </c>
      <c r="G60" s="5" t="s">
        <v>7</v>
      </c>
      <c r="H60" s="12" t="str">
        <f t="shared" si="1"/>
        <v>Zero Waste (Gas and Waste Management)</v>
      </c>
      <c r="I60" s="12" t="str">
        <f t="shared" si="2"/>
        <v>Zero Waste</v>
      </c>
      <c r="J60" s="36">
        <v>4</v>
      </c>
      <c r="K60" s="12" t="s">
        <v>153</v>
      </c>
    </row>
    <row r="61" spans="1:11" ht="30" x14ac:dyDescent="0.25">
      <c r="A61" s="5" t="s">
        <v>177</v>
      </c>
      <c r="B61" s="13" t="s">
        <v>88</v>
      </c>
      <c r="C61" s="4" t="s">
        <v>93</v>
      </c>
      <c r="D61" s="23">
        <v>2000000</v>
      </c>
      <c r="E61" s="27">
        <v>1</v>
      </c>
      <c r="F61" s="20">
        <f t="shared" si="3"/>
        <v>2000000</v>
      </c>
      <c r="G61" s="5" t="s">
        <v>12</v>
      </c>
      <c r="H61" s="12" t="str">
        <f t="shared" si="1"/>
        <v>Climate Resiliency</v>
      </c>
      <c r="I61" s="12" t="str">
        <f t="shared" si="2"/>
        <v>Climate Resiliency</v>
      </c>
      <c r="J61" s="36">
        <v>5</v>
      </c>
      <c r="K61" s="12" t="s">
        <v>154</v>
      </c>
    </row>
    <row r="62" spans="1:11" ht="30" x14ac:dyDescent="0.25">
      <c r="A62" s="5" t="s">
        <v>177</v>
      </c>
      <c r="B62" s="13" t="s">
        <v>89</v>
      </c>
      <c r="C62" s="4" t="s">
        <v>93</v>
      </c>
      <c r="D62" s="23">
        <v>0</v>
      </c>
      <c r="E62" s="27">
        <v>0</v>
      </c>
      <c r="F62" s="20">
        <f t="shared" si="3"/>
        <v>0</v>
      </c>
      <c r="G62" s="5" t="s">
        <v>12</v>
      </c>
      <c r="H62" s="12" t="str">
        <f t="shared" si="1"/>
        <v>Climate Resiliency</v>
      </c>
      <c r="I62" s="12" t="str">
        <f t="shared" si="2"/>
        <v>Climate Resiliency</v>
      </c>
      <c r="J62" s="36">
        <v>5</v>
      </c>
      <c r="K62" s="12" t="s">
        <v>155</v>
      </c>
    </row>
    <row r="63" spans="1:11" ht="30" x14ac:dyDescent="0.25">
      <c r="A63" s="5" t="s">
        <v>183</v>
      </c>
      <c r="B63" s="13" t="s">
        <v>90</v>
      </c>
      <c r="C63" s="4" t="s">
        <v>93</v>
      </c>
      <c r="D63" s="23">
        <v>0</v>
      </c>
      <c r="E63" s="27">
        <v>0.1</v>
      </c>
      <c r="F63" s="20">
        <f t="shared" si="3"/>
        <v>0</v>
      </c>
      <c r="G63" s="5" t="s">
        <v>7</v>
      </c>
      <c r="H63" s="12" t="str">
        <f t="shared" si="1"/>
        <v>Bicycling, Walking, Transit, and Land Use</v>
      </c>
      <c r="I63" s="12" t="str">
        <f t="shared" si="2"/>
        <v>Bicycling, Walking, Transit, &amp; Land Use</v>
      </c>
      <c r="J63" s="36">
        <v>3</v>
      </c>
      <c r="K63" s="12" t="s">
        <v>156</v>
      </c>
    </row>
    <row r="64" spans="1:11" ht="30" x14ac:dyDescent="0.25">
      <c r="A64" s="5" t="s">
        <v>188</v>
      </c>
      <c r="B64" s="13" t="s">
        <v>91</v>
      </c>
      <c r="C64" s="4" t="s">
        <v>93</v>
      </c>
      <c r="D64" s="23">
        <v>100000</v>
      </c>
      <c r="E64" s="27">
        <v>0.1</v>
      </c>
      <c r="F64" s="20">
        <f t="shared" si="3"/>
        <v>10000</v>
      </c>
      <c r="G64" s="5" t="s">
        <v>7</v>
      </c>
      <c r="H64" s="12" t="str">
        <f t="shared" si="1"/>
        <v>Overarching Implementation</v>
      </c>
      <c r="I64" s="12" t="str">
        <f t="shared" si="2"/>
        <v>Overarching Implementation</v>
      </c>
      <c r="J64" s="36" t="s">
        <v>108</v>
      </c>
      <c r="K64" s="12" t="s">
        <v>157</v>
      </c>
    </row>
    <row r="65" spans="1:11" ht="30" x14ac:dyDescent="0.25">
      <c r="A65" s="5" t="s">
        <v>180</v>
      </c>
      <c r="B65" s="13" t="s">
        <v>92</v>
      </c>
      <c r="C65" s="4" t="s">
        <v>93</v>
      </c>
      <c r="D65" s="23">
        <v>27411444</v>
      </c>
      <c r="E65" s="27">
        <v>1</v>
      </c>
      <c r="F65" s="20">
        <f t="shared" si="3"/>
        <v>27411444</v>
      </c>
      <c r="G65" s="5" t="s">
        <v>7</v>
      </c>
      <c r="H65" s="12" t="str">
        <f>INDEX($B$72:$B$95,MATCH(J65,$A$72:$A$95,0))</f>
        <v>Water &amp; Energy Efficient Buildings</v>
      </c>
      <c r="I65" s="12" t="str">
        <f t="shared" si="2"/>
        <v>Energy and Water Efficient Buildings</v>
      </c>
      <c r="J65" s="36">
        <v>1</v>
      </c>
      <c r="K65" s="12" t="s">
        <v>158</v>
      </c>
    </row>
    <row r="67" spans="1:11" x14ac:dyDescent="0.25">
      <c r="E67" s="28" t="s">
        <v>109</v>
      </c>
      <c r="F67" s="21">
        <f>SUM(F2:F65)</f>
        <v>128084330.09999999</v>
      </c>
    </row>
    <row r="72" spans="1:11" ht="15.75" thickBot="1" x14ac:dyDescent="0.3">
      <c r="A72" s="15">
        <v>1</v>
      </c>
      <c r="B72" s="14" t="s">
        <v>103</v>
      </c>
      <c r="C72" t="s">
        <v>159</v>
      </c>
    </row>
    <row r="73" spans="1:11" ht="15.75" thickBot="1" x14ac:dyDescent="0.3">
      <c r="A73" s="8" t="s">
        <v>13</v>
      </c>
      <c r="B73" s="9" t="s">
        <v>14</v>
      </c>
      <c r="C73" t="s">
        <v>159</v>
      </c>
    </row>
    <row r="74" spans="1:11" ht="15.75" thickBot="1" x14ac:dyDescent="0.3">
      <c r="A74" s="10" t="s">
        <v>15</v>
      </c>
      <c r="B74" s="11" t="s">
        <v>16</v>
      </c>
      <c r="C74" t="s">
        <v>159</v>
      </c>
    </row>
    <row r="75" spans="1:11" ht="15.75" thickBot="1" x14ac:dyDescent="0.3">
      <c r="A75" s="10">
        <v>1.2</v>
      </c>
      <c r="B75" s="11" t="s">
        <v>99</v>
      </c>
      <c r="C75" t="s">
        <v>159</v>
      </c>
    </row>
    <row r="76" spans="1:11" ht="15.75" thickBot="1" x14ac:dyDescent="0.3">
      <c r="A76" s="10">
        <v>1.3</v>
      </c>
      <c r="B76" s="11" t="s">
        <v>18</v>
      </c>
      <c r="C76" t="s">
        <v>159</v>
      </c>
    </row>
    <row r="77" spans="1:11" ht="15.75" thickBot="1" x14ac:dyDescent="0.3">
      <c r="A77" s="10">
        <v>1.4</v>
      </c>
      <c r="B77" s="11" t="s">
        <v>21</v>
      </c>
      <c r="C77" t="s">
        <v>159</v>
      </c>
    </row>
    <row r="78" spans="1:11" ht="15.75" thickBot="1" x14ac:dyDescent="0.3">
      <c r="A78" s="10">
        <v>1.5</v>
      </c>
      <c r="B78" s="11" t="s">
        <v>22</v>
      </c>
      <c r="C78" t="s">
        <v>159</v>
      </c>
    </row>
    <row r="79" spans="1:11" ht="15.75" thickBot="1" x14ac:dyDescent="0.3">
      <c r="A79" s="10">
        <v>2</v>
      </c>
      <c r="B79" s="11" t="s">
        <v>104</v>
      </c>
      <c r="C79" t="s">
        <v>160</v>
      </c>
    </row>
    <row r="80" spans="1:11" ht="15.75" thickBot="1" x14ac:dyDescent="0.3">
      <c r="A80" s="10">
        <v>2.1</v>
      </c>
      <c r="B80" s="11" t="s">
        <v>24</v>
      </c>
      <c r="C80" t="s">
        <v>160</v>
      </c>
    </row>
    <row r="81" spans="1:3" ht="15.75" thickBot="1" x14ac:dyDescent="0.3">
      <c r="A81" s="10">
        <v>2.2000000000000002</v>
      </c>
      <c r="B81" s="11" t="s">
        <v>26</v>
      </c>
      <c r="C81" t="s">
        <v>160</v>
      </c>
    </row>
    <row r="82" spans="1:3" ht="15.75" thickBot="1" x14ac:dyDescent="0.3">
      <c r="A82" s="10">
        <v>2.2999999999999998</v>
      </c>
      <c r="B82" s="11" t="s">
        <v>28</v>
      </c>
      <c r="C82" t="s">
        <v>160</v>
      </c>
    </row>
    <row r="83" spans="1:3" ht="15.75" thickBot="1" x14ac:dyDescent="0.3">
      <c r="A83" s="10">
        <v>3</v>
      </c>
      <c r="B83" s="11" t="s">
        <v>105</v>
      </c>
      <c r="C83" t="s">
        <v>166</v>
      </c>
    </row>
    <row r="84" spans="1:3" ht="15.75" thickBot="1" x14ac:dyDescent="0.3">
      <c r="A84" s="10">
        <v>3.1</v>
      </c>
      <c r="B84" s="11" t="s">
        <v>30</v>
      </c>
      <c r="C84" t="s">
        <v>166</v>
      </c>
    </row>
    <row r="85" spans="1:3" ht="15.75" thickBot="1" x14ac:dyDescent="0.3">
      <c r="A85" s="10">
        <v>3.2</v>
      </c>
      <c r="B85" s="11" t="s">
        <v>32</v>
      </c>
      <c r="C85" t="s">
        <v>166</v>
      </c>
    </row>
    <row r="86" spans="1:3" ht="15.75" thickBot="1" x14ac:dyDescent="0.3">
      <c r="A86" s="10">
        <v>3.3</v>
      </c>
      <c r="B86" s="11" t="s">
        <v>34</v>
      </c>
      <c r="C86" t="s">
        <v>166</v>
      </c>
    </row>
    <row r="87" spans="1:3" ht="15.75" thickBot="1" x14ac:dyDescent="0.3">
      <c r="A87" s="10">
        <v>3.4</v>
      </c>
      <c r="B87" s="11" t="s">
        <v>36</v>
      </c>
      <c r="C87" t="s">
        <v>166</v>
      </c>
    </row>
    <row r="88" spans="1:3" ht="15.75" thickBot="1" x14ac:dyDescent="0.3">
      <c r="A88" s="8">
        <v>3.5</v>
      </c>
      <c r="B88" s="9" t="s">
        <v>100</v>
      </c>
      <c r="C88" t="s">
        <v>166</v>
      </c>
    </row>
    <row r="89" spans="1:3" ht="15.75" thickBot="1" x14ac:dyDescent="0.3">
      <c r="A89" s="10">
        <v>3.6</v>
      </c>
      <c r="B89" s="11" t="s">
        <v>38</v>
      </c>
      <c r="C89" t="s">
        <v>166</v>
      </c>
    </row>
    <row r="90" spans="1:3" ht="15.75" thickBot="1" x14ac:dyDescent="0.3">
      <c r="A90" s="10">
        <v>4</v>
      </c>
      <c r="B90" s="11" t="s">
        <v>106</v>
      </c>
      <c r="C90" t="s">
        <v>161</v>
      </c>
    </row>
    <row r="91" spans="1:3" ht="15.75" thickBot="1" x14ac:dyDescent="0.3">
      <c r="A91" s="10">
        <v>4.0999999999999996</v>
      </c>
      <c r="B91" s="11" t="s">
        <v>40</v>
      </c>
      <c r="C91" t="s">
        <v>161</v>
      </c>
    </row>
    <row r="92" spans="1:3" ht="15.75" thickBot="1" x14ac:dyDescent="0.3">
      <c r="A92" s="10">
        <v>4.2</v>
      </c>
      <c r="B92" s="11" t="s">
        <v>101</v>
      </c>
      <c r="C92" t="s">
        <v>161</v>
      </c>
    </row>
    <row r="93" spans="1:3" ht="15.75" thickBot="1" x14ac:dyDescent="0.3">
      <c r="A93" s="10">
        <v>5</v>
      </c>
      <c r="B93" s="11" t="s">
        <v>107</v>
      </c>
      <c r="C93" t="s">
        <v>107</v>
      </c>
    </row>
    <row r="94" spans="1:3" ht="15.75" thickBot="1" x14ac:dyDescent="0.3">
      <c r="A94" s="10">
        <v>5.0999999999999996</v>
      </c>
      <c r="B94" s="11" t="s">
        <v>42</v>
      </c>
      <c r="C94" t="s">
        <v>107</v>
      </c>
    </row>
    <row r="95" spans="1:3" x14ac:dyDescent="0.25">
      <c r="A95" s="15" t="s">
        <v>108</v>
      </c>
      <c r="B95" s="15" t="s">
        <v>108</v>
      </c>
      <c r="C95" s="15" t="s">
        <v>108</v>
      </c>
    </row>
    <row r="98" spans="1:4" x14ac:dyDescent="0.25">
      <c r="A98" s="16" t="s">
        <v>110</v>
      </c>
      <c r="B98" t="s">
        <v>112</v>
      </c>
    </row>
    <row r="99" spans="1:4" x14ac:dyDescent="0.25">
      <c r="A99" s="14">
        <v>1.2</v>
      </c>
      <c r="B99" s="17">
        <v>100000</v>
      </c>
      <c r="C99" s="15">
        <v>1</v>
      </c>
      <c r="D99" s="24" t="e">
        <f>SUM(GETPIVOTDATA("Total CAP Budget",$A$98,"CAP Action",1.2)+GETPIVOTDATA("Total CAP Budget",$A$98,"CAP Action",1.3)+GETPIVOTDATA("Total CAP Budget",$A$98,"CAP Action","Strategy 1"))</f>
        <v>#REF!</v>
      </c>
    </row>
    <row r="100" spans="1:4" x14ac:dyDescent="0.25">
      <c r="A100" s="14">
        <v>1.3</v>
      </c>
      <c r="B100" s="17">
        <v>0</v>
      </c>
      <c r="C100" s="15">
        <v>2</v>
      </c>
      <c r="D100" s="24" t="e">
        <f>SUM(GETPIVOTDATA("Total CAP Budget",$A$98,"CAP Action",2.1)+GETPIVOTDATA("Total CAP Budget",$A$98,"CAP Action",2.3)+GETPIVOTDATA("Total CAP Budget",$A$98,"CAP Action","Strategy 2"))</f>
        <v>#REF!</v>
      </c>
    </row>
    <row r="101" spans="1:4" x14ac:dyDescent="0.25">
      <c r="A101" s="14">
        <v>2.1</v>
      </c>
      <c r="B101" s="17">
        <v>0</v>
      </c>
      <c r="C101" s="15">
        <v>3</v>
      </c>
      <c r="D101" s="24" t="e">
        <f>SUM(GETPIVOTDATA("Total CAP Budget",$A$98,"CAP Action",3.2)+GETPIVOTDATA("Total CAP Budget",$A$98,"CAP Action",3.3)+GETPIVOTDATA("Total CAP Budget",$A$98,"CAP Action",3.4)+GETPIVOTDATA("Total CAP Budget",$A$98,"CAP Action",3.6)+GETPIVOTDATA("Total CAP Budget",$A$98,"CAP Action","Strategy 3"))</f>
        <v>#REF!</v>
      </c>
    </row>
    <row r="102" spans="1:4" x14ac:dyDescent="0.25">
      <c r="A102" s="14">
        <v>2.2999999999999998</v>
      </c>
      <c r="B102" s="17">
        <v>1230000</v>
      </c>
      <c r="C102" s="15">
        <v>4</v>
      </c>
      <c r="D102" s="24" t="e">
        <f>SUM(GETPIVOTDATA("Total CAP Budget",$A$98,"CAP Action",4.1)+GETPIVOTDATA("Total CAP Budget",$A$98,"CAP Action","Strategy 4"))</f>
        <v>#REF!</v>
      </c>
    </row>
    <row r="103" spans="1:4" x14ac:dyDescent="0.25">
      <c r="A103" s="14">
        <v>3.2</v>
      </c>
      <c r="B103" s="17">
        <v>3522850</v>
      </c>
      <c r="C103" s="15">
        <v>5</v>
      </c>
      <c r="D103" s="24" t="e">
        <f>SUM(GETPIVOTDATA("Total CAP Budget",$A$98,"CAP Action",5.1)+GETPIVOTDATA("Total CAP Budget",$A$98,"CAP Action","Strategy 5"))</f>
        <v>#REF!</v>
      </c>
    </row>
    <row r="104" spans="1:4" x14ac:dyDescent="0.25">
      <c r="A104" s="14">
        <v>3.3</v>
      </c>
      <c r="B104" s="17">
        <v>806745.9</v>
      </c>
      <c r="C104" s="15" t="s">
        <v>113</v>
      </c>
    </row>
    <row r="105" spans="1:4" x14ac:dyDescent="0.25">
      <c r="A105" s="14">
        <v>3.4</v>
      </c>
      <c r="B105" s="17">
        <v>3484900</v>
      </c>
    </row>
    <row r="106" spans="1:4" x14ac:dyDescent="0.25">
      <c r="A106" s="14">
        <v>3.6</v>
      </c>
      <c r="B106" s="17">
        <v>0</v>
      </c>
    </row>
    <row r="107" spans="1:4" x14ac:dyDescent="0.25">
      <c r="A107" s="14">
        <v>4.0999999999999996</v>
      </c>
      <c r="B107" s="17">
        <v>4668351</v>
      </c>
    </row>
    <row r="108" spans="1:4" x14ac:dyDescent="0.25">
      <c r="A108" s="14">
        <v>5.0999999999999996</v>
      </c>
      <c r="B108" s="17">
        <v>1000000</v>
      </c>
    </row>
    <row r="109" spans="1:4" x14ac:dyDescent="0.25">
      <c r="A109" s="14" t="s">
        <v>108</v>
      </c>
      <c r="B109" s="17">
        <v>90320</v>
      </c>
    </row>
    <row r="110" spans="1:4" x14ac:dyDescent="0.25">
      <c r="A110" s="14">
        <v>2</v>
      </c>
      <c r="B110" s="17">
        <v>58314.600000000006</v>
      </c>
    </row>
    <row r="111" spans="1:4" x14ac:dyDescent="0.25">
      <c r="A111" s="14">
        <v>5</v>
      </c>
      <c r="B111" s="17">
        <v>77342551</v>
      </c>
    </row>
    <row r="112" spans="1:4" x14ac:dyDescent="0.25">
      <c r="A112" s="14">
        <v>3</v>
      </c>
      <c r="B112" s="17">
        <v>2307206.6</v>
      </c>
    </row>
    <row r="113" spans="1:2" x14ac:dyDescent="0.25">
      <c r="A113" s="14">
        <v>4</v>
      </c>
      <c r="B113" s="17">
        <v>6051647</v>
      </c>
    </row>
    <row r="114" spans="1:2" x14ac:dyDescent="0.25">
      <c r="A114" s="14">
        <v>1</v>
      </c>
      <c r="B114" s="17">
        <v>27421444</v>
      </c>
    </row>
    <row r="115" spans="1:2" x14ac:dyDescent="0.25">
      <c r="A115" s="14" t="s">
        <v>111</v>
      </c>
      <c r="B115" s="17">
        <v>128084330.09999999</v>
      </c>
    </row>
    <row r="116" spans="1:2" x14ac:dyDescent="0.25">
      <c r="B116"/>
    </row>
    <row r="117" spans="1:2" x14ac:dyDescent="0.25">
      <c r="B117"/>
    </row>
    <row r="118" spans="1:2" x14ac:dyDescent="0.25">
      <c r="B118"/>
    </row>
    <row r="119" spans="1:2" x14ac:dyDescent="0.25">
      <c r="B119"/>
    </row>
    <row r="120" spans="1:2" x14ac:dyDescent="0.25">
      <c r="B120"/>
    </row>
    <row r="121" spans="1:2" x14ac:dyDescent="0.25">
      <c r="B121"/>
    </row>
    <row r="122" spans="1:2" x14ac:dyDescent="0.25">
      <c r="B122"/>
    </row>
    <row r="123" spans="1:2" x14ac:dyDescent="0.25">
      <c r="B123"/>
    </row>
    <row r="124" spans="1:2" x14ac:dyDescent="0.25">
      <c r="B124"/>
    </row>
    <row r="125" spans="1:2" x14ac:dyDescent="0.25">
      <c r="B125"/>
    </row>
    <row r="126" spans="1:2" x14ac:dyDescent="0.25">
      <c r="B126"/>
    </row>
    <row r="127" spans="1:2" x14ac:dyDescent="0.25">
      <c r="B127"/>
    </row>
    <row r="128" spans="1:2" x14ac:dyDescent="0.25">
      <c r="B128"/>
    </row>
    <row r="129" spans="2:2" x14ac:dyDescent="0.25">
      <c r="B129"/>
    </row>
    <row r="130" spans="2:2" x14ac:dyDescent="0.25">
      <c r="B130"/>
    </row>
    <row r="131" spans="2:2" x14ac:dyDescent="0.25">
      <c r="B131"/>
    </row>
    <row r="132" spans="2:2" x14ac:dyDescent="0.25">
      <c r="B132"/>
    </row>
    <row r="133" spans="2:2" x14ac:dyDescent="0.25">
      <c r="B133"/>
    </row>
    <row r="134" spans="2:2" x14ac:dyDescent="0.25">
      <c r="B134"/>
    </row>
    <row r="135" spans="2:2" x14ac:dyDescent="0.25">
      <c r="B135"/>
    </row>
    <row r="136" spans="2:2" x14ac:dyDescent="0.25">
      <c r="B136"/>
    </row>
  </sheetData>
  <autoFilter ref="A1:L65"/>
  <dataValidations count="2">
    <dataValidation type="list" allowBlank="1" showInputMessage="1" showErrorMessage="1" sqref="G2:G65">
      <formula1>$L$2:$L$3</formula1>
    </dataValidation>
    <dataValidation type="list" allowBlank="1" showInputMessage="1" showErrorMessage="1" sqref="J2:J65">
      <formula1>$A$72:$A$95</formula1>
    </dataValidation>
  </dataValidations>
  <pageMargins left="0.38" right="0.3" top="0.75" bottom="0.75" header="0.28000000000000003" footer="0.3"/>
  <pageSetup paperSize="3" scale="62" fitToHeight="0"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election activeCell="B23" sqref="B23"/>
    </sheetView>
  </sheetViews>
  <sheetFormatPr defaultRowHeight="15" x14ac:dyDescent="0.25"/>
  <cols>
    <col min="1" max="1" width="15.85546875" customWidth="1"/>
    <col min="2" max="2" width="114.28515625" bestFit="1" customWidth="1"/>
  </cols>
  <sheetData>
    <row r="1" spans="1:2" x14ac:dyDescent="0.25">
      <c r="A1" s="38" t="s">
        <v>167</v>
      </c>
      <c r="B1" s="38"/>
    </row>
    <row r="2" spans="1:2" x14ac:dyDescent="0.25">
      <c r="A2" s="29"/>
    </row>
    <row r="3" spans="1:2" x14ac:dyDescent="0.25">
      <c r="A3" s="30" t="s">
        <v>168</v>
      </c>
      <c r="B3" s="31" t="s">
        <v>169</v>
      </c>
    </row>
    <row r="4" spans="1:2" x14ac:dyDescent="0.25">
      <c r="A4" s="30" t="s">
        <v>170</v>
      </c>
      <c r="B4" s="31" t="s">
        <v>171</v>
      </c>
    </row>
    <row r="5" spans="1:2" x14ac:dyDescent="0.25">
      <c r="A5" s="30" t="s">
        <v>8</v>
      </c>
      <c r="B5" s="32" t="s">
        <v>172</v>
      </c>
    </row>
    <row r="7" spans="1:2" x14ac:dyDescent="0.25">
      <c r="A7" s="33" t="s">
        <v>173</v>
      </c>
      <c r="B7" s="5"/>
    </row>
    <row r="8" spans="1:2" x14ac:dyDescent="0.25">
      <c r="A8" s="5" t="s">
        <v>174</v>
      </c>
      <c r="B8" s="5" t="s">
        <v>175</v>
      </c>
    </row>
    <row r="9" spans="1:2" x14ac:dyDescent="0.25">
      <c r="A9" s="5" t="s">
        <v>176</v>
      </c>
      <c r="B9" s="5" t="s">
        <v>19</v>
      </c>
    </row>
    <row r="10" spans="1:2" x14ac:dyDescent="0.25">
      <c r="A10" s="5" t="s">
        <v>177</v>
      </c>
      <c r="B10" s="5" t="s">
        <v>164</v>
      </c>
    </row>
    <row r="11" spans="1:2" x14ac:dyDescent="0.25">
      <c r="A11" s="5" t="s">
        <v>178</v>
      </c>
      <c r="B11" s="5" t="s">
        <v>179</v>
      </c>
    </row>
    <row r="12" spans="1:2" x14ac:dyDescent="0.25">
      <c r="A12" s="5" t="s">
        <v>180</v>
      </c>
      <c r="B12" s="5" t="s">
        <v>48</v>
      </c>
    </row>
    <row r="13" spans="1:2" x14ac:dyDescent="0.25">
      <c r="A13" s="5" t="s">
        <v>181</v>
      </c>
      <c r="B13" s="5" t="s">
        <v>182</v>
      </c>
    </row>
    <row r="14" spans="1:2" x14ac:dyDescent="0.25">
      <c r="A14" s="5" t="s">
        <v>183</v>
      </c>
      <c r="B14" s="5" t="s">
        <v>184</v>
      </c>
    </row>
    <row r="15" spans="1:2" x14ac:dyDescent="0.25">
      <c r="A15" s="5" t="s">
        <v>186</v>
      </c>
      <c r="B15" s="5" t="s">
        <v>185</v>
      </c>
    </row>
    <row r="16" spans="1:2" x14ac:dyDescent="0.25">
      <c r="A16" s="34" t="s">
        <v>188</v>
      </c>
      <c r="B16" s="5" t="s">
        <v>187</v>
      </c>
    </row>
    <row r="17" spans="1:2" x14ac:dyDescent="0.25">
      <c r="A17" s="34" t="s">
        <v>189</v>
      </c>
      <c r="B17" s="5" t="s">
        <v>190</v>
      </c>
    </row>
  </sheetData>
  <mergeCells count="1">
    <mergeCell ref="A1:B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24"/>
  <sheetViews>
    <sheetView topLeftCell="H1" workbookViewId="0">
      <pane ySplit="1" topLeftCell="A2" activePane="bottomLeft" state="frozen"/>
      <selection pane="bottomLeft" activeCell="K223" sqref="K223"/>
    </sheetView>
  </sheetViews>
  <sheetFormatPr defaultRowHeight="15" x14ac:dyDescent="0.25"/>
  <cols>
    <col min="11" max="11" width="12.140625" bestFit="1" customWidth="1"/>
    <col min="12" max="12" width="35.28515625" customWidth="1"/>
    <col min="13" max="13" width="24.140625" customWidth="1"/>
    <col min="14" max="14" width="17.5703125" customWidth="1"/>
    <col min="15" max="15" width="23.140625" style="78" customWidth="1"/>
    <col min="16" max="16" width="18.28515625" style="81" customWidth="1"/>
    <col min="17" max="17" width="17.28515625" style="78" customWidth="1"/>
    <col min="18" max="18" width="21.42578125" customWidth="1"/>
    <col min="19" max="19" width="21.7109375" customWidth="1"/>
    <col min="20" max="20" width="15.42578125" customWidth="1"/>
    <col min="21" max="21" width="17" customWidth="1"/>
  </cols>
  <sheetData>
    <row r="1" spans="1:21" ht="42" x14ac:dyDescent="0.25">
      <c r="A1" s="39"/>
      <c r="B1" s="39"/>
      <c r="C1" s="39"/>
      <c r="D1" s="39"/>
      <c r="E1" s="39"/>
      <c r="F1" s="40"/>
      <c r="G1" s="40"/>
      <c r="H1" s="40"/>
      <c r="I1" s="40"/>
      <c r="J1" s="40"/>
      <c r="K1" s="40"/>
      <c r="L1" s="1" t="s">
        <v>0</v>
      </c>
      <c r="M1" s="1" t="s">
        <v>1</v>
      </c>
      <c r="N1" s="1" t="s">
        <v>2</v>
      </c>
      <c r="O1" s="77" t="s">
        <v>45</v>
      </c>
      <c r="P1" s="80" t="s">
        <v>43</v>
      </c>
      <c r="Q1" s="77" t="s">
        <v>44</v>
      </c>
      <c r="R1" s="1" t="s">
        <v>3</v>
      </c>
      <c r="S1" s="1" t="s">
        <v>163</v>
      </c>
      <c r="T1" s="1" t="s">
        <v>162</v>
      </c>
      <c r="U1" s="1" t="s">
        <v>4</v>
      </c>
    </row>
    <row r="2" spans="1:21" ht="18" x14ac:dyDescent="0.35">
      <c r="A2" s="41" t="s">
        <v>191</v>
      </c>
      <c r="B2" s="41"/>
      <c r="C2" s="41"/>
      <c r="D2" s="41"/>
      <c r="E2" s="41"/>
      <c r="F2" s="41"/>
      <c r="G2" s="40"/>
      <c r="H2" s="40"/>
      <c r="I2" s="40"/>
      <c r="J2" s="40"/>
      <c r="K2" s="40"/>
    </row>
    <row r="3" spans="1:21" x14ac:dyDescent="0.25">
      <c r="A3" s="39"/>
      <c r="B3" s="39"/>
      <c r="C3" s="39"/>
      <c r="D3" s="39"/>
      <c r="E3" s="39"/>
      <c r="F3" s="40"/>
      <c r="G3" s="40"/>
      <c r="H3" s="40"/>
      <c r="I3" s="40"/>
      <c r="J3" s="40"/>
      <c r="K3" s="40"/>
    </row>
    <row r="4" spans="1:21" ht="15.75" x14ac:dyDescent="0.3">
      <c r="A4" s="39"/>
      <c r="B4" s="42" t="s">
        <v>192</v>
      </c>
      <c r="C4" s="42"/>
      <c r="D4" s="42"/>
      <c r="E4" s="42"/>
      <c r="F4" s="42"/>
      <c r="G4" s="42"/>
      <c r="H4" s="42"/>
      <c r="I4" s="40"/>
      <c r="J4" s="40"/>
      <c r="K4" s="40"/>
    </row>
    <row r="5" spans="1:21" ht="15.75" x14ac:dyDescent="0.3">
      <c r="A5" s="39"/>
      <c r="B5" s="43" t="s">
        <v>193</v>
      </c>
      <c r="C5" s="44"/>
      <c r="D5" s="44"/>
      <c r="E5" s="45"/>
      <c r="F5" s="46" t="s">
        <v>194</v>
      </c>
      <c r="G5" s="47"/>
      <c r="H5" s="46" t="s">
        <v>195</v>
      </c>
      <c r="I5" s="47"/>
      <c r="J5" s="46" t="s">
        <v>196</v>
      </c>
      <c r="K5" s="47"/>
    </row>
    <row r="6" spans="1:21" ht="15.75" x14ac:dyDescent="0.3">
      <c r="A6" s="39"/>
      <c r="B6" s="48" t="s">
        <v>197</v>
      </c>
      <c r="C6" s="49"/>
      <c r="D6" s="50" t="s">
        <v>198</v>
      </c>
      <c r="E6" s="51"/>
      <c r="F6" s="52">
        <v>0</v>
      </c>
      <c r="G6" s="53"/>
      <c r="H6" s="54">
        <v>1000000</v>
      </c>
      <c r="I6" s="55"/>
      <c r="J6" s="54">
        <f>F6+H6</f>
        <v>1000000</v>
      </c>
      <c r="K6" s="55"/>
      <c r="L6" t="s">
        <v>318</v>
      </c>
      <c r="M6" t="s">
        <v>318</v>
      </c>
      <c r="N6" t="s">
        <v>318</v>
      </c>
      <c r="O6" s="78" t="s">
        <v>318</v>
      </c>
      <c r="P6" s="81" t="s">
        <v>318</v>
      </c>
      <c r="Q6" s="78" t="s">
        <v>318</v>
      </c>
      <c r="R6" t="s">
        <v>318</v>
      </c>
      <c r="S6" t="s">
        <v>318</v>
      </c>
      <c r="T6" t="s">
        <v>318</v>
      </c>
      <c r="U6" t="s">
        <v>318</v>
      </c>
    </row>
    <row r="7" spans="1:21" ht="15.75" x14ac:dyDescent="0.3">
      <c r="A7" s="39"/>
      <c r="B7" s="56" t="s">
        <v>199</v>
      </c>
      <c r="C7" s="56"/>
      <c r="D7" s="56"/>
      <c r="E7" s="56"/>
      <c r="F7" s="56"/>
      <c r="G7" s="56"/>
      <c r="H7" s="56"/>
      <c r="I7" s="56"/>
      <c r="J7" s="56"/>
      <c r="K7" s="56"/>
    </row>
    <row r="8" spans="1:21" x14ac:dyDescent="0.25">
      <c r="A8" s="39"/>
      <c r="B8" s="39"/>
      <c r="C8" s="39"/>
      <c r="D8" s="39"/>
      <c r="E8" s="39"/>
      <c r="F8" s="40"/>
      <c r="G8" s="40"/>
      <c r="H8" s="40"/>
      <c r="I8" s="40"/>
      <c r="J8" s="40"/>
      <c r="K8" s="40"/>
    </row>
    <row r="9" spans="1:21" ht="18" x14ac:dyDescent="0.35">
      <c r="A9" s="41" t="s">
        <v>200</v>
      </c>
      <c r="B9" s="41"/>
      <c r="C9" s="41"/>
      <c r="D9" s="41"/>
      <c r="E9" s="41"/>
      <c r="F9" s="41"/>
      <c r="G9" s="40"/>
      <c r="H9" s="40"/>
      <c r="I9" s="40"/>
      <c r="J9" s="40"/>
      <c r="K9" s="40"/>
    </row>
    <row r="10" spans="1:21" x14ac:dyDescent="0.25">
      <c r="A10" s="39"/>
      <c r="B10" s="39"/>
      <c r="C10" s="39"/>
      <c r="D10" s="39"/>
      <c r="E10" s="39"/>
      <c r="F10" s="40"/>
      <c r="G10" s="40"/>
      <c r="H10" s="40"/>
      <c r="I10" s="40"/>
      <c r="J10" s="40"/>
      <c r="K10" s="40"/>
    </row>
    <row r="11" spans="1:21" ht="15.75" x14ac:dyDescent="0.3">
      <c r="A11" s="39"/>
      <c r="B11" s="42" t="s">
        <v>201</v>
      </c>
      <c r="C11" s="42"/>
      <c r="D11" s="42"/>
      <c r="E11" s="42"/>
      <c r="F11" s="42"/>
      <c r="G11" s="42"/>
      <c r="H11" s="42"/>
      <c r="I11" s="40"/>
      <c r="J11" s="40"/>
      <c r="K11" s="40"/>
    </row>
    <row r="12" spans="1:21" ht="15.75" x14ac:dyDescent="0.3">
      <c r="A12" s="39"/>
      <c r="B12" s="43" t="s">
        <v>193</v>
      </c>
      <c r="C12" s="44"/>
      <c r="D12" s="44"/>
      <c r="E12" s="45"/>
      <c r="F12" s="46" t="s">
        <v>194</v>
      </c>
      <c r="G12" s="47"/>
      <c r="H12" s="46" t="s">
        <v>195</v>
      </c>
      <c r="I12" s="47"/>
      <c r="J12" s="46" t="s">
        <v>196</v>
      </c>
      <c r="K12" s="47"/>
    </row>
    <row r="13" spans="1:21" ht="15.75" x14ac:dyDescent="0.3">
      <c r="A13" s="39"/>
      <c r="B13" s="48" t="s">
        <v>202</v>
      </c>
      <c r="C13" s="49"/>
      <c r="D13" s="50" t="s">
        <v>203</v>
      </c>
      <c r="E13" s="51"/>
      <c r="F13" s="52">
        <v>0</v>
      </c>
      <c r="G13" s="53"/>
      <c r="H13" s="54">
        <v>710000</v>
      </c>
      <c r="I13" s="55"/>
      <c r="J13" s="54">
        <f>F13+H13</f>
        <v>710000</v>
      </c>
      <c r="K13" s="55"/>
      <c r="L13" t="s">
        <v>318</v>
      </c>
      <c r="M13" t="s">
        <v>318</v>
      </c>
      <c r="N13" t="s">
        <v>318</v>
      </c>
      <c r="O13" s="78" t="s">
        <v>318</v>
      </c>
      <c r="P13" s="81" t="s">
        <v>318</v>
      </c>
      <c r="Q13" s="78" t="s">
        <v>318</v>
      </c>
      <c r="R13" t="s">
        <v>318</v>
      </c>
      <c r="S13" t="s">
        <v>318</v>
      </c>
      <c r="T13" t="s">
        <v>318</v>
      </c>
      <c r="U13" t="s">
        <v>318</v>
      </c>
    </row>
    <row r="14" spans="1:21" ht="15.75" x14ac:dyDescent="0.3">
      <c r="A14" s="39"/>
      <c r="B14" s="48" t="s">
        <v>204</v>
      </c>
      <c r="C14" s="49"/>
      <c r="D14" s="50" t="s">
        <v>205</v>
      </c>
      <c r="E14" s="51"/>
      <c r="F14" s="52">
        <v>1884482</v>
      </c>
      <c r="G14" s="53"/>
      <c r="H14" s="54">
        <v>-710000</v>
      </c>
      <c r="I14" s="55"/>
      <c r="J14" s="54">
        <f>F14+H14</f>
        <v>1174482</v>
      </c>
      <c r="K14" s="55"/>
      <c r="L14" t="s">
        <v>318</v>
      </c>
      <c r="M14" t="s">
        <v>318</v>
      </c>
      <c r="N14" t="s">
        <v>318</v>
      </c>
      <c r="O14" s="78" t="s">
        <v>318</v>
      </c>
      <c r="P14" s="81" t="s">
        <v>318</v>
      </c>
      <c r="Q14" s="78" t="s">
        <v>318</v>
      </c>
      <c r="R14" t="s">
        <v>318</v>
      </c>
      <c r="S14" t="s">
        <v>318</v>
      </c>
      <c r="T14" t="s">
        <v>318</v>
      </c>
      <c r="U14" t="s">
        <v>318</v>
      </c>
    </row>
    <row r="15" spans="1:21" ht="15.75" x14ac:dyDescent="0.3">
      <c r="A15" s="39"/>
      <c r="B15" s="56" t="s">
        <v>206</v>
      </c>
      <c r="C15" s="56"/>
      <c r="D15" s="56"/>
      <c r="E15" s="56"/>
      <c r="F15" s="56"/>
      <c r="G15" s="56"/>
      <c r="H15" s="56"/>
      <c r="I15" s="56"/>
      <c r="J15" s="56"/>
      <c r="K15" s="56"/>
    </row>
    <row r="16" spans="1:21" x14ac:dyDescent="0.25">
      <c r="A16" s="39"/>
      <c r="B16" s="39"/>
      <c r="C16" s="39"/>
      <c r="D16" s="39"/>
      <c r="E16" s="39"/>
      <c r="F16" s="40"/>
      <c r="G16" s="40"/>
      <c r="H16" s="40"/>
      <c r="I16" s="40"/>
      <c r="J16" s="40"/>
      <c r="K16" s="40"/>
    </row>
    <row r="17" spans="1:21" ht="15.75" x14ac:dyDescent="0.3">
      <c r="A17" s="39"/>
      <c r="B17" s="42" t="s">
        <v>207</v>
      </c>
      <c r="C17" s="42"/>
      <c r="D17" s="42"/>
      <c r="E17" s="42"/>
      <c r="F17" s="42"/>
      <c r="G17" s="42"/>
      <c r="H17" s="42"/>
      <c r="I17" s="40"/>
      <c r="J17" s="40"/>
      <c r="K17" s="40"/>
    </row>
    <row r="18" spans="1:21" ht="15.75" x14ac:dyDescent="0.3">
      <c r="A18" s="39"/>
      <c r="B18" s="43" t="s">
        <v>193</v>
      </c>
      <c r="C18" s="44"/>
      <c r="D18" s="44"/>
      <c r="E18" s="45"/>
      <c r="F18" s="46" t="s">
        <v>194</v>
      </c>
      <c r="G18" s="47"/>
      <c r="H18" s="46" t="s">
        <v>195</v>
      </c>
      <c r="I18" s="47"/>
      <c r="J18" s="46" t="s">
        <v>196</v>
      </c>
      <c r="K18" s="47"/>
    </row>
    <row r="19" spans="1:21" ht="15.75" x14ac:dyDescent="0.3">
      <c r="A19" s="39"/>
      <c r="B19" s="48" t="s">
        <v>204</v>
      </c>
      <c r="C19" s="49"/>
      <c r="D19" s="50" t="s">
        <v>205</v>
      </c>
      <c r="E19" s="51"/>
      <c r="F19" s="52">
        <v>0</v>
      </c>
      <c r="G19" s="53"/>
      <c r="H19" s="54">
        <v>710000</v>
      </c>
      <c r="I19" s="55"/>
      <c r="J19" s="54">
        <v>710000</v>
      </c>
      <c r="K19" s="55"/>
      <c r="L19" t="s">
        <v>318</v>
      </c>
      <c r="M19" t="s">
        <v>318</v>
      </c>
      <c r="N19" t="s">
        <v>318</v>
      </c>
      <c r="O19" s="78" t="s">
        <v>318</v>
      </c>
      <c r="P19" s="81" t="s">
        <v>318</v>
      </c>
      <c r="Q19" s="78" t="s">
        <v>318</v>
      </c>
      <c r="R19" t="s">
        <v>318</v>
      </c>
      <c r="S19" t="s">
        <v>318</v>
      </c>
      <c r="T19" t="s">
        <v>318</v>
      </c>
      <c r="U19" t="s">
        <v>318</v>
      </c>
    </row>
    <row r="20" spans="1:21" ht="15.75" x14ac:dyDescent="0.3">
      <c r="A20" s="39"/>
      <c r="B20" s="56" t="s">
        <v>208</v>
      </c>
      <c r="C20" s="56"/>
      <c r="D20" s="56"/>
      <c r="E20" s="56"/>
      <c r="F20" s="56"/>
      <c r="G20" s="56"/>
      <c r="H20" s="56"/>
      <c r="I20" s="56"/>
      <c r="J20" s="56"/>
      <c r="K20" s="56"/>
    </row>
    <row r="21" spans="1:21" ht="15.75" x14ac:dyDescent="0.3">
      <c r="A21" s="39"/>
      <c r="B21" s="57"/>
      <c r="C21" s="57"/>
      <c r="D21" s="57"/>
      <c r="E21" s="57"/>
      <c r="F21" s="58"/>
      <c r="G21" s="58"/>
      <c r="H21" s="58"/>
      <c r="I21" s="58"/>
      <c r="J21" s="58"/>
      <c r="K21" s="58"/>
    </row>
    <row r="22" spans="1:21" ht="18" x14ac:dyDescent="0.35">
      <c r="A22" s="41" t="s">
        <v>209</v>
      </c>
      <c r="B22" s="41"/>
      <c r="C22" s="41"/>
      <c r="D22" s="41"/>
      <c r="E22" s="41"/>
      <c r="F22" s="41"/>
      <c r="G22" s="40"/>
      <c r="H22" s="40"/>
      <c r="I22" s="40"/>
      <c r="J22" s="40"/>
      <c r="K22" s="40"/>
    </row>
    <row r="23" spans="1:21" ht="15.75" x14ac:dyDescent="0.3">
      <c r="A23" s="39"/>
      <c r="B23" s="57"/>
      <c r="C23" s="57"/>
      <c r="D23" s="57"/>
      <c r="E23" s="57"/>
      <c r="F23" s="58"/>
      <c r="G23" s="58"/>
      <c r="H23" s="58"/>
      <c r="I23" s="58"/>
      <c r="J23" s="58"/>
      <c r="K23" s="58"/>
    </row>
    <row r="24" spans="1:21" ht="15.75" x14ac:dyDescent="0.3">
      <c r="A24" s="39"/>
      <c r="B24" s="42" t="s">
        <v>210</v>
      </c>
      <c r="C24" s="42"/>
      <c r="D24" s="42"/>
      <c r="E24" s="42"/>
      <c r="F24" s="42"/>
      <c r="G24" s="42"/>
      <c r="H24" s="42"/>
      <c r="I24" s="40"/>
      <c r="J24" s="40"/>
      <c r="K24" s="40"/>
    </row>
    <row r="25" spans="1:21" ht="15.75" x14ac:dyDescent="0.3">
      <c r="A25" s="39"/>
      <c r="B25" s="43" t="s">
        <v>193</v>
      </c>
      <c r="C25" s="44"/>
      <c r="D25" s="44"/>
      <c r="E25" s="45"/>
      <c r="F25" s="46" t="s">
        <v>194</v>
      </c>
      <c r="G25" s="47"/>
      <c r="H25" s="46" t="s">
        <v>195</v>
      </c>
      <c r="I25" s="47"/>
      <c r="J25" s="46" t="s">
        <v>196</v>
      </c>
      <c r="K25" s="47"/>
    </row>
    <row r="26" spans="1:21" ht="15.75" x14ac:dyDescent="0.3">
      <c r="A26" s="39"/>
      <c r="B26" s="48" t="s">
        <v>211</v>
      </c>
      <c r="C26" s="49"/>
      <c r="D26" s="50" t="s">
        <v>212</v>
      </c>
      <c r="E26" s="51"/>
      <c r="F26" s="52">
        <v>0</v>
      </c>
      <c r="G26" s="53"/>
      <c r="H26" s="54">
        <v>400000</v>
      </c>
      <c r="I26" s="55"/>
      <c r="J26" s="54">
        <v>400000</v>
      </c>
      <c r="K26" s="55"/>
      <c r="L26" t="s">
        <v>318</v>
      </c>
      <c r="M26" t="s">
        <v>318</v>
      </c>
      <c r="N26" t="s">
        <v>318</v>
      </c>
      <c r="O26" s="78" t="s">
        <v>318</v>
      </c>
      <c r="P26" s="81" t="s">
        <v>318</v>
      </c>
      <c r="Q26" s="78" t="s">
        <v>318</v>
      </c>
      <c r="R26" t="s">
        <v>318</v>
      </c>
      <c r="S26" t="s">
        <v>318</v>
      </c>
      <c r="T26" t="s">
        <v>318</v>
      </c>
      <c r="U26" t="s">
        <v>318</v>
      </c>
    </row>
    <row r="27" spans="1:21" ht="15.75" x14ac:dyDescent="0.3">
      <c r="A27" s="39"/>
      <c r="B27" s="56" t="s">
        <v>213</v>
      </c>
      <c r="C27" s="56"/>
      <c r="D27" s="56"/>
      <c r="E27" s="56"/>
      <c r="F27" s="56"/>
      <c r="G27" s="56"/>
      <c r="H27" s="56"/>
      <c r="I27" s="56"/>
      <c r="J27" s="56"/>
      <c r="K27" s="56"/>
    </row>
    <row r="28" spans="1:21" x14ac:dyDescent="0.25">
      <c r="A28" s="39"/>
      <c r="B28" s="39"/>
      <c r="C28" s="39"/>
      <c r="D28" s="39"/>
      <c r="E28" s="39"/>
      <c r="F28" s="40"/>
      <c r="G28" s="40"/>
      <c r="H28" s="40"/>
      <c r="I28" s="40"/>
      <c r="J28" s="40"/>
      <c r="K28" s="40"/>
    </row>
    <row r="29" spans="1:21" ht="15.75" x14ac:dyDescent="0.3">
      <c r="A29" s="39"/>
      <c r="B29" s="42" t="s">
        <v>214</v>
      </c>
      <c r="C29" s="42"/>
      <c r="D29" s="42"/>
      <c r="E29" s="42"/>
      <c r="F29" s="42"/>
      <c r="G29" s="42"/>
      <c r="H29" s="42"/>
      <c r="I29" s="40"/>
      <c r="J29" s="40"/>
      <c r="K29" s="40"/>
    </row>
    <row r="30" spans="1:21" ht="15.75" x14ac:dyDescent="0.3">
      <c r="A30" s="39"/>
      <c r="B30" s="43" t="s">
        <v>193</v>
      </c>
      <c r="C30" s="44"/>
      <c r="D30" s="44"/>
      <c r="E30" s="45"/>
      <c r="F30" s="46" t="s">
        <v>194</v>
      </c>
      <c r="G30" s="47"/>
      <c r="H30" s="46" t="s">
        <v>195</v>
      </c>
      <c r="I30" s="47"/>
      <c r="J30" s="46" t="s">
        <v>196</v>
      </c>
      <c r="K30" s="47"/>
    </row>
    <row r="31" spans="1:21" ht="15.75" x14ac:dyDescent="0.3">
      <c r="A31" s="39"/>
      <c r="B31" s="48" t="s">
        <v>211</v>
      </c>
      <c r="C31" s="49"/>
      <c r="D31" s="50" t="s">
        <v>212</v>
      </c>
      <c r="E31" s="51"/>
      <c r="F31" s="52">
        <v>0</v>
      </c>
      <c r="G31" s="53"/>
      <c r="H31" s="54">
        <v>266520</v>
      </c>
      <c r="I31" s="55"/>
      <c r="J31" s="54">
        <v>266520</v>
      </c>
      <c r="K31" s="55"/>
      <c r="L31" t="s">
        <v>318</v>
      </c>
      <c r="M31" t="s">
        <v>318</v>
      </c>
      <c r="N31" t="s">
        <v>318</v>
      </c>
      <c r="O31" s="78" t="s">
        <v>318</v>
      </c>
      <c r="P31" s="81" t="s">
        <v>318</v>
      </c>
      <c r="Q31" s="78" t="s">
        <v>318</v>
      </c>
      <c r="R31" t="s">
        <v>318</v>
      </c>
      <c r="S31" t="s">
        <v>318</v>
      </c>
      <c r="T31" t="s">
        <v>318</v>
      </c>
      <c r="U31" t="s">
        <v>318</v>
      </c>
    </row>
    <row r="32" spans="1:21" ht="15.75" x14ac:dyDescent="0.3">
      <c r="A32" s="39"/>
      <c r="B32" s="48" t="s">
        <v>215</v>
      </c>
      <c r="C32" s="49"/>
      <c r="D32" s="50" t="s">
        <v>216</v>
      </c>
      <c r="E32" s="51"/>
      <c r="F32" s="52">
        <v>0</v>
      </c>
      <c r="G32" s="53"/>
      <c r="H32" s="54">
        <v>3233480</v>
      </c>
      <c r="I32" s="55"/>
      <c r="J32" s="54">
        <v>3233480</v>
      </c>
      <c r="K32" s="55"/>
      <c r="L32" t="s">
        <v>318</v>
      </c>
      <c r="M32" t="s">
        <v>318</v>
      </c>
      <c r="N32" t="s">
        <v>318</v>
      </c>
      <c r="O32" s="78" t="s">
        <v>318</v>
      </c>
      <c r="P32" s="81" t="s">
        <v>318</v>
      </c>
      <c r="Q32" s="78" t="s">
        <v>318</v>
      </c>
      <c r="R32" t="s">
        <v>318</v>
      </c>
      <c r="S32" t="s">
        <v>318</v>
      </c>
      <c r="T32" t="s">
        <v>318</v>
      </c>
      <c r="U32" t="s">
        <v>318</v>
      </c>
    </row>
    <row r="33" spans="1:21" ht="15.75" x14ac:dyDescent="0.3">
      <c r="A33" s="39"/>
      <c r="B33" s="59" t="s">
        <v>217</v>
      </c>
      <c r="C33" s="59"/>
      <c r="D33" s="59"/>
      <c r="E33" s="59"/>
      <c r="F33" s="59"/>
      <c r="G33" s="59"/>
      <c r="H33" s="59"/>
      <c r="I33" s="59"/>
      <c r="J33" s="59"/>
      <c r="K33" s="59"/>
    </row>
    <row r="34" spans="1:21" x14ac:dyDescent="0.25">
      <c r="A34" s="39"/>
      <c r="B34" s="39"/>
      <c r="C34" s="39"/>
      <c r="D34" s="39"/>
      <c r="E34" s="39"/>
      <c r="F34" s="40"/>
      <c r="G34" s="40"/>
      <c r="H34" s="40"/>
      <c r="I34" s="40"/>
      <c r="J34" s="40"/>
      <c r="K34" s="40"/>
    </row>
    <row r="35" spans="1:21" ht="15.75" x14ac:dyDescent="0.3">
      <c r="A35" s="39"/>
      <c r="B35" s="60" t="s">
        <v>218</v>
      </c>
      <c r="C35" s="60"/>
      <c r="D35" s="60"/>
      <c r="E35" s="60"/>
      <c r="F35" s="60"/>
      <c r="G35" s="60"/>
      <c r="H35" s="60"/>
      <c r="I35" s="40"/>
      <c r="J35" s="40"/>
      <c r="K35" s="40"/>
    </row>
    <row r="36" spans="1:21" ht="15.75" x14ac:dyDescent="0.3">
      <c r="A36" s="39"/>
      <c r="B36" s="43" t="s">
        <v>193</v>
      </c>
      <c r="C36" s="44"/>
      <c r="D36" s="44"/>
      <c r="E36" s="45"/>
      <c r="F36" s="46" t="s">
        <v>194</v>
      </c>
      <c r="G36" s="47"/>
      <c r="H36" s="46" t="s">
        <v>195</v>
      </c>
      <c r="I36" s="47"/>
      <c r="J36" s="46" t="s">
        <v>196</v>
      </c>
      <c r="K36" s="47"/>
    </row>
    <row r="37" spans="1:21" ht="15.75" x14ac:dyDescent="0.3">
      <c r="A37" s="39"/>
      <c r="B37" s="48" t="s">
        <v>219</v>
      </c>
      <c r="C37" s="49"/>
      <c r="D37" s="50" t="s">
        <v>220</v>
      </c>
      <c r="E37" s="51"/>
      <c r="F37" s="52">
        <v>0</v>
      </c>
      <c r="G37" s="53"/>
      <c r="H37" s="54">
        <v>5500000</v>
      </c>
      <c r="I37" s="55"/>
      <c r="J37" s="54">
        <v>5500000</v>
      </c>
      <c r="K37" s="55"/>
      <c r="L37" t="s">
        <v>318</v>
      </c>
      <c r="M37" t="s">
        <v>318</v>
      </c>
      <c r="N37" t="s">
        <v>318</v>
      </c>
      <c r="O37" s="78" t="s">
        <v>318</v>
      </c>
      <c r="P37" s="81" t="s">
        <v>318</v>
      </c>
      <c r="Q37" s="78" t="s">
        <v>318</v>
      </c>
      <c r="R37" t="s">
        <v>318</v>
      </c>
      <c r="S37" t="s">
        <v>318</v>
      </c>
      <c r="T37" t="s">
        <v>318</v>
      </c>
      <c r="U37" t="s">
        <v>318</v>
      </c>
    </row>
    <row r="38" spans="1:21" ht="15.75" x14ac:dyDescent="0.3">
      <c r="A38" s="39"/>
      <c r="B38" s="56" t="s">
        <v>221</v>
      </c>
      <c r="C38" s="56"/>
      <c r="D38" s="56"/>
      <c r="E38" s="56"/>
      <c r="F38" s="56"/>
      <c r="G38" s="56"/>
      <c r="H38" s="56"/>
      <c r="I38" s="56"/>
      <c r="J38" s="56"/>
      <c r="K38" s="56"/>
    </row>
    <row r="39" spans="1:21" x14ac:dyDescent="0.25">
      <c r="A39" s="39"/>
      <c r="B39" s="39"/>
      <c r="C39" s="39"/>
      <c r="D39" s="39"/>
      <c r="E39" s="39"/>
      <c r="F39" s="40"/>
      <c r="G39" s="40"/>
      <c r="H39" s="40"/>
      <c r="I39" s="40"/>
      <c r="J39" s="40"/>
      <c r="K39" s="40"/>
    </row>
    <row r="40" spans="1:21" ht="15.75" x14ac:dyDescent="0.3">
      <c r="A40" s="39"/>
      <c r="B40" s="42" t="s">
        <v>222</v>
      </c>
      <c r="C40" s="42"/>
      <c r="D40" s="42"/>
      <c r="E40" s="42"/>
      <c r="F40" s="42"/>
      <c r="G40" s="42"/>
      <c r="H40" s="42"/>
      <c r="I40" s="40"/>
      <c r="J40" s="40"/>
      <c r="K40" s="40"/>
    </row>
    <row r="41" spans="1:21" ht="15.75" x14ac:dyDescent="0.3">
      <c r="A41" s="39"/>
      <c r="B41" s="43" t="s">
        <v>193</v>
      </c>
      <c r="C41" s="44"/>
      <c r="D41" s="44"/>
      <c r="E41" s="45"/>
      <c r="F41" s="46" t="s">
        <v>194</v>
      </c>
      <c r="G41" s="47"/>
      <c r="H41" s="46" t="s">
        <v>195</v>
      </c>
      <c r="I41" s="47"/>
      <c r="J41" s="46" t="s">
        <v>196</v>
      </c>
      <c r="K41" s="47"/>
    </row>
    <row r="42" spans="1:21" ht="15.75" x14ac:dyDescent="0.3">
      <c r="A42" s="39"/>
      <c r="B42" s="48" t="s">
        <v>223</v>
      </c>
      <c r="C42" s="49"/>
      <c r="D42" s="50" t="s">
        <v>224</v>
      </c>
      <c r="E42" s="51"/>
      <c r="F42" s="52">
        <v>0</v>
      </c>
      <c r="G42" s="53"/>
      <c r="H42" s="54">
        <v>1100000</v>
      </c>
      <c r="I42" s="55"/>
      <c r="J42" s="54">
        <v>1100000</v>
      </c>
      <c r="K42" s="55"/>
      <c r="L42" t="s">
        <v>318</v>
      </c>
      <c r="M42" t="s">
        <v>318</v>
      </c>
      <c r="N42" t="s">
        <v>318</v>
      </c>
      <c r="O42" s="78" t="s">
        <v>318</v>
      </c>
      <c r="P42" s="81" t="s">
        <v>318</v>
      </c>
      <c r="Q42" s="78" t="s">
        <v>318</v>
      </c>
      <c r="R42" t="s">
        <v>318</v>
      </c>
      <c r="S42" t="s">
        <v>318</v>
      </c>
      <c r="T42" t="s">
        <v>318</v>
      </c>
      <c r="U42" t="s">
        <v>318</v>
      </c>
    </row>
    <row r="43" spans="1:21" ht="15.75" x14ac:dyDescent="0.3">
      <c r="A43" s="39"/>
      <c r="B43" s="56" t="s">
        <v>225</v>
      </c>
      <c r="C43" s="56"/>
      <c r="D43" s="56"/>
      <c r="E43" s="56"/>
      <c r="F43" s="56"/>
      <c r="G43" s="56"/>
      <c r="H43" s="56"/>
      <c r="I43" s="56"/>
      <c r="J43" s="56"/>
      <c r="K43" s="56"/>
    </row>
    <row r="44" spans="1:21" x14ac:dyDescent="0.25">
      <c r="A44" s="39"/>
      <c r="B44" s="39"/>
      <c r="C44" s="39"/>
      <c r="D44" s="39"/>
      <c r="E44" s="39"/>
      <c r="F44" s="40"/>
      <c r="G44" s="40"/>
      <c r="H44" s="40"/>
      <c r="I44" s="40"/>
      <c r="J44" s="40"/>
      <c r="K44" s="40"/>
    </row>
    <row r="45" spans="1:21" ht="15.75" x14ac:dyDescent="0.3">
      <c r="A45" s="39"/>
      <c r="B45" s="60" t="s">
        <v>226</v>
      </c>
      <c r="C45" s="60"/>
      <c r="D45" s="60"/>
      <c r="E45" s="60"/>
      <c r="F45" s="60"/>
      <c r="G45" s="60"/>
      <c r="H45" s="60"/>
      <c r="I45" s="40"/>
      <c r="J45" s="40"/>
      <c r="K45" s="40"/>
    </row>
    <row r="46" spans="1:21" ht="15.75" x14ac:dyDescent="0.3">
      <c r="A46" s="39"/>
      <c r="B46" s="43" t="s">
        <v>193</v>
      </c>
      <c r="C46" s="44"/>
      <c r="D46" s="44"/>
      <c r="E46" s="45"/>
      <c r="F46" s="46" t="s">
        <v>194</v>
      </c>
      <c r="G46" s="47"/>
      <c r="H46" s="46" t="s">
        <v>195</v>
      </c>
      <c r="I46" s="47"/>
      <c r="J46" s="46" t="s">
        <v>196</v>
      </c>
      <c r="K46" s="47"/>
    </row>
    <row r="47" spans="1:21" ht="15.75" x14ac:dyDescent="0.3">
      <c r="A47" s="39"/>
      <c r="B47" s="48" t="s">
        <v>227</v>
      </c>
      <c r="C47" s="49"/>
      <c r="D47" s="50" t="s">
        <v>228</v>
      </c>
      <c r="E47" s="51"/>
      <c r="F47" s="52">
        <v>0</v>
      </c>
      <c r="G47" s="53"/>
      <c r="H47" s="54">
        <v>300000</v>
      </c>
      <c r="I47" s="55"/>
      <c r="J47" s="54">
        <v>300000</v>
      </c>
      <c r="K47" s="55"/>
      <c r="L47" t="s">
        <v>318</v>
      </c>
      <c r="M47" t="s">
        <v>318</v>
      </c>
      <c r="N47" t="s">
        <v>318</v>
      </c>
      <c r="O47" s="78" t="s">
        <v>318</v>
      </c>
      <c r="P47" s="81" t="s">
        <v>318</v>
      </c>
      <c r="Q47" s="78" t="s">
        <v>318</v>
      </c>
      <c r="R47" t="s">
        <v>318</v>
      </c>
      <c r="S47" t="s">
        <v>318</v>
      </c>
      <c r="T47" t="s">
        <v>318</v>
      </c>
      <c r="U47" t="s">
        <v>318</v>
      </c>
    </row>
    <row r="48" spans="1:21" ht="15.75" x14ac:dyDescent="0.3">
      <c r="A48" s="39"/>
      <c r="B48" s="59" t="s">
        <v>229</v>
      </c>
      <c r="C48" s="59"/>
      <c r="D48" s="59"/>
      <c r="E48" s="59"/>
      <c r="F48" s="59"/>
      <c r="G48" s="59"/>
      <c r="H48" s="59"/>
      <c r="I48" s="59"/>
      <c r="J48" s="59"/>
      <c r="K48" s="59"/>
    </row>
    <row r="49" spans="1:21" ht="15.75" x14ac:dyDescent="0.3">
      <c r="A49" s="39"/>
      <c r="B49" s="42" t="s">
        <v>230</v>
      </c>
      <c r="C49" s="42"/>
      <c r="D49" s="42"/>
      <c r="E49" s="42"/>
      <c r="F49" s="42"/>
      <c r="G49" s="42"/>
      <c r="H49" s="42"/>
      <c r="I49" s="40"/>
      <c r="J49" s="40"/>
      <c r="K49" s="40"/>
    </row>
    <row r="50" spans="1:21" ht="15.75" x14ac:dyDescent="0.3">
      <c r="A50" s="39"/>
      <c r="B50" s="43" t="s">
        <v>193</v>
      </c>
      <c r="C50" s="44"/>
      <c r="D50" s="44"/>
      <c r="E50" s="45"/>
      <c r="F50" s="46" t="s">
        <v>194</v>
      </c>
      <c r="G50" s="47"/>
      <c r="H50" s="46" t="s">
        <v>195</v>
      </c>
      <c r="I50" s="47"/>
      <c r="J50" s="46" t="s">
        <v>196</v>
      </c>
      <c r="K50" s="47"/>
    </row>
    <row r="51" spans="1:21" ht="15.75" x14ac:dyDescent="0.3">
      <c r="A51" s="39"/>
      <c r="B51" s="48" t="s">
        <v>211</v>
      </c>
      <c r="C51" s="49"/>
      <c r="D51" s="50" t="s">
        <v>212</v>
      </c>
      <c r="E51" s="51"/>
      <c r="F51" s="52">
        <v>0</v>
      </c>
      <c r="G51" s="53"/>
      <c r="H51" s="54">
        <v>400000</v>
      </c>
      <c r="I51" s="55"/>
      <c r="J51" s="54">
        <v>400000</v>
      </c>
      <c r="K51" s="55"/>
      <c r="L51" t="s">
        <v>318</v>
      </c>
      <c r="M51" t="s">
        <v>318</v>
      </c>
      <c r="N51" t="s">
        <v>318</v>
      </c>
      <c r="O51" s="78" t="s">
        <v>318</v>
      </c>
      <c r="P51" s="81" t="s">
        <v>318</v>
      </c>
      <c r="Q51" s="78" t="s">
        <v>318</v>
      </c>
      <c r="R51" t="s">
        <v>318</v>
      </c>
      <c r="S51" t="s">
        <v>318</v>
      </c>
      <c r="T51" t="s">
        <v>318</v>
      </c>
      <c r="U51" t="s">
        <v>318</v>
      </c>
    </row>
    <row r="52" spans="1:21" ht="15.75" x14ac:dyDescent="0.3">
      <c r="A52" s="39"/>
      <c r="B52" s="56" t="s">
        <v>231</v>
      </c>
      <c r="C52" s="56"/>
      <c r="D52" s="56"/>
      <c r="E52" s="56"/>
      <c r="F52" s="56"/>
      <c r="G52" s="56"/>
      <c r="H52" s="56"/>
      <c r="I52" s="56"/>
      <c r="J52" s="56"/>
      <c r="K52" s="56"/>
    </row>
    <row r="53" spans="1:21" ht="15.75" x14ac:dyDescent="0.3">
      <c r="A53" s="39"/>
      <c r="B53" s="57"/>
      <c r="C53" s="57"/>
      <c r="D53" s="57"/>
      <c r="E53" s="57"/>
      <c r="F53" s="58"/>
      <c r="G53" s="58"/>
      <c r="H53" s="58"/>
      <c r="I53" s="58"/>
      <c r="J53" s="58"/>
      <c r="K53" s="58"/>
    </row>
    <row r="54" spans="1:21" ht="15.75" x14ac:dyDescent="0.3">
      <c r="A54" s="39"/>
      <c r="B54" s="60" t="s">
        <v>232</v>
      </c>
      <c r="C54" s="60"/>
      <c r="D54" s="60"/>
      <c r="E54" s="60"/>
      <c r="F54" s="60"/>
      <c r="G54" s="60"/>
      <c r="H54" s="60"/>
      <c r="I54" s="40"/>
      <c r="J54" s="40"/>
      <c r="K54" s="40"/>
    </row>
    <row r="55" spans="1:21" ht="15.75" x14ac:dyDescent="0.3">
      <c r="A55" s="39"/>
      <c r="B55" s="43" t="s">
        <v>193</v>
      </c>
      <c r="C55" s="44"/>
      <c r="D55" s="44"/>
      <c r="E55" s="45"/>
      <c r="F55" s="46" t="s">
        <v>194</v>
      </c>
      <c r="G55" s="47"/>
      <c r="H55" s="46" t="s">
        <v>195</v>
      </c>
      <c r="I55" s="47"/>
      <c r="J55" s="46" t="s">
        <v>196</v>
      </c>
      <c r="K55" s="47"/>
    </row>
    <row r="56" spans="1:21" ht="15.75" x14ac:dyDescent="0.3">
      <c r="A56" s="39"/>
      <c r="B56" s="48" t="s">
        <v>233</v>
      </c>
      <c r="C56" s="49"/>
      <c r="D56" s="50" t="s">
        <v>234</v>
      </c>
      <c r="E56" s="51"/>
      <c r="F56" s="52">
        <v>0</v>
      </c>
      <c r="G56" s="53"/>
      <c r="H56" s="54">
        <v>670981</v>
      </c>
      <c r="I56" s="55"/>
      <c r="J56" s="54">
        <v>670981</v>
      </c>
      <c r="K56" s="55"/>
      <c r="L56" t="s">
        <v>318</v>
      </c>
      <c r="M56" t="s">
        <v>318</v>
      </c>
      <c r="N56" t="s">
        <v>318</v>
      </c>
      <c r="O56" s="78" t="s">
        <v>318</v>
      </c>
      <c r="P56" s="81" t="s">
        <v>318</v>
      </c>
      <c r="Q56" s="78" t="s">
        <v>318</v>
      </c>
      <c r="R56" t="s">
        <v>318</v>
      </c>
      <c r="S56" t="s">
        <v>318</v>
      </c>
      <c r="T56" t="s">
        <v>318</v>
      </c>
      <c r="U56" t="s">
        <v>318</v>
      </c>
    </row>
    <row r="57" spans="1:21" ht="15.75" x14ac:dyDescent="0.3">
      <c r="A57" s="39"/>
      <c r="B57" s="56" t="s">
        <v>235</v>
      </c>
      <c r="C57" s="56"/>
      <c r="D57" s="56"/>
      <c r="E57" s="56"/>
      <c r="F57" s="56"/>
      <c r="G57" s="56"/>
      <c r="H57" s="56"/>
      <c r="I57" s="56"/>
      <c r="J57" s="56"/>
      <c r="K57" s="56"/>
    </row>
    <row r="58" spans="1:21" ht="15.75" x14ac:dyDescent="0.3">
      <c r="A58" s="39"/>
      <c r="B58" s="57"/>
      <c r="C58" s="57"/>
      <c r="D58" s="57"/>
      <c r="E58" s="57"/>
      <c r="F58" s="58"/>
      <c r="G58" s="58"/>
      <c r="H58" s="58"/>
      <c r="I58" s="58"/>
      <c r="J58" s="58"/>
      <c r="K58" s="58"/>
    </row>
    <row r="59" spans="1:21" ht="15.75" x14ac:dyDescent="0.3">
      <c r="A59" s="39"/>
      <c r="B59" s="42" t="s">
        <v>236</v>
      </c>
      <c r="C59" s="42"/>
      <c r="D59" s="42"/>
      <c r="E59" s="42"/>
      <c r="F59" s="42"/>
      <c r="G59" s="42"/>
      <c r="H59" s="42"/>
      <c r="I59" s="40"/>
      <c r="J59" s="40"/>
      <c r="K59" s="40"/>
    </row>
    <row r="60" spans="1:21" ht="15.75" x14ac:dyDescent="0.3">
      <c r="A60" s="39"/>
      <c r="B60" s="43" t="s">
        <v>193</v>
      </c>
      <c r="C60" s="44"/>
      <c r="D60" s="44"/>
      <c r="E60" s="45"/>
      <c r="F60" s="46" t="s">
        <v>194</v>
      </c>
      <c r="G60" s="47"/>
      <c r="H60" s="46" t="s">
        <v>195</v>
      </c>
      <c r="I60" s="47"/>
      <c r="J60" s="46" t="s">
        <v>196</v>
      </c>
      <c r="K60" s="47"/>
    </row>
    <row r="61" spans="1:21" ht="15.75" x14ac:dyDescent="0.3">
      <c r="A61" s="39"/>
      <c r="B61" s="48" t="s">
        <v>197</v>
      </c>
      <c r="C61" s="49"/>
      <c r="D61" s="50" t="s">
        <v>198</v>
      </c>
      <c r="E61" s="51"/>
      <c r="F61" s="52">
        <v>0</v>
      </c>
      <c r="G61" s="53"/>
      <c r="H61" s="54">
        <v>423985</v>
      </c>
      <c r="I61" s="55"/>
      <c r="J61" s="54">
        <f>F61+H61</f>
        <v>423985</v>
      </c>
      <c r="K61" s="55"/>
      <c r="O61" s="78">
        <v>423985</v>
      </c>
      <c r="P61" s="81">
        <v>1</v>
      </c>
      <c r="Q61" s="78">
        <v>423985</v>
      </c>
      <c r="R61" t="s">
        <v>12</v>
      </c>
      <c r="S61" t="s">
        <v>107</v>
      </c>
      <c r="T61">
        <v>5</v>
      </c>
      <c r="U61">
        <v>5</v>
      </c>
    </row>
    <row r="62" spans="1:21" ht="15.75" x14ac:dyDescent="0.3">
      <c r="A62" s="39"/>
      <c r="B62" s="56" t="s">
        <v>237</v>
      </c>
      <c r="C62" s="56"/>
      <c r="D62" s="56"/>
      <c r="E62" s="56"/>
      <c r="F62" s="56"/>
      <c r="G62" s="56"/>
      <c r="H62" s="56"/>
      <c r="I62" s="56"/>
      <c r="J62" s="56"/>
      <c r="K62" s="56"/>
    </row>
    <row r="63" spans="1:21" ht="15.75" x14ac:dyDescent="0.3">
      <c r="A63" s="39"/>
      <c r="B63" s="57"/>
      <c r="C63" s="57"/>
      <c r="D63" s="57"/>
      <c r="E63" s="57"/>
      <c r="F63" s="58"/>
      <c r="G63" s="58"/>
      <c r="H63" s="58"/>
      <c r="I63" s="58"/>
      <c r="J63" s="58"/>
      <c r="K63" s="58"/>
    </row>
    <row r="64" spans="1:21" ht="15.75" x14ac:dyDescent="0.3">
      <c r="A64" s="39"/>
      <c r="B64" s="42" t="s">
        <v>238</v>
      </c>
      <c r="C64" s="42"/>
      <c r="D64" s="42"/>
      <c r="E64" s="42"/>
      <c r="F64" s="42"/>
      <c r="G64" s="42"/>
      <c r="H64" s="42"/>
      <c r="I64" s="40"/>
      <c r="J64" s="40"/>
      <c r="K64" s="40"/>
    </row>
    <row r="65" spans="1:21" ht="15.75" x14ac:dyDescent="0.3">
      <c r="A65" s="39"/>
      <c r="B65" s="43" t="s">
        <v>193</v>
      </c>
      <c r="C65" s="44"/>
      <c r="D65" s="44"/>
      <c r="E65" s="45"/>
      <c r="F65" s="46" t="s">
        <v>194</v>
      </c>
      <c r="G65" s="47"/>
      <c r="H65" s="46" t="s">
        <v>195</v>
      </c>
      <c r="I65" s="47"/>
      <c r="J65" s="46" t="s">
        <v>196</v>
      </c>
      <c r="K65" s="47"/>
    </row>
    <row r="66" spans="1:21" ht="15.75" x14ac:dyDescent="0.3">
      <c r="A66" s="39"/>
      <c r="B66" s="48" t="s">
        <v>239</v>
      </c>
      <c r="C66" s="49"/>
      <c r="D66" s="50" t="s">
        <v>240</v>
      </c>
      <c r="E66" s="51"/>
      <c r="F66" s="52">
        <v>0</v>
      </c>
      <c r="G66" s="53"/>
      <c r="H66" s="54">
        <v>800000</v>
      </c>
      <c r="I66" s="55"/>
      <c r="J66" s="54">
        <v>800000</v>
      </c>
      <c r="K66" s="55"/>
      <c r="L66" t="s">
        <v>318</v>
      </c>
      <c r="M66" t="s">
        <v>318</v>
      </c>
      <c r="N66" t="s">
        <v>318</v>
      </c>
      <c r="O66" s="78" t="s">
        <v>318</v>
      </c>
      <c r="P66" s="81" t="s">
        <v>318</v>
      </c>
      <c r="Q66" s="78" t="s">
        <v>318</v>
      </c>
      <c r="R66" t="s">
        <v>318</v>
      </c>
      <c r="S66" t="s">
        <v>318</v>
      </c>
      <c r="T66" t="s">
        <v>318</v>
      </c>
      <c r="U66" t="s">
        <v>318</v>
      </c>
    </row>
    <row r="67" spans="1:21" ht="15.75" x14ac:dyDescent="0.3">
      <c r="A67" s="39"/>
      <c r="B67" s="56" t="s">
        <v>241</v>
      </c>
      <c r="C67" s="56"/>
      <c r="D67" s="56"/>
      <c r="E67" s="56"/>
      <c r="F67" s="56"/>
      <c r="G67" s="56"/>
      <c r="H67" s="56"/>
      <c r="I67" s="56"/>
      <c r="J67" s="56"/>
      <c r="K67" s="56"/>
    </row>
    <row r="68" spans="1:21" x14ac:dyDescent="0.25">
      <c r="A68" s="39"/>
      <c r="B68" s="39"/>
      <c r="C68" s="39"/>
      <c r="D68" s="39"/>
      <c r="E68" s="39"/>
      <c r="F68" s="40"/>
      <c r="G68" s="40"/>
      <c r="H68" s="40"/>
      <c r="I68" s="40"/>
      <c r="J68" s="40"/>
      <c r="K68" s="40"/>
    </row>
    <row r="69" spans="1:21" ht="15.75" x14ac:dyDescent="0.3">
      <c r="A69" s="39"/>
      <c r="B69" s="42" t="s">
        <v>242</v>
      </c>
      <c r="C69" s="42"/>
      <c r="D69" s="42"/>
      <c r="E69" s="42"/>
      <c r="F69" s="42"/>
      <c r="G69" s="42"/>
      <c r="H69" s="42"/>
      <c r="I69" s="40"/>
      <c r="J69" s="40"/>
      <c r="K69" s="40"/>
    </row>
    <row r="70" spans="1:21" ht="15.75" x14ac:dyDescent="0.3">
      <c r="A70" s="39"/>
      <c r="B70" s="43" t="s">
        <v>193</v>
      </c>
      <c r="C70" s="44"/>
      <c r="D70" s="44"/>
      <c r="E70" s="45"/>
      <c r="F70" s="46" t="s">
        <v>194</v>
      </c>
      <c r="G70" s="47"/>
      <c r="H70" s="46" t="s">
        <v>195</v>
      </c>
      <c r="I70" s="47"/>
      <c r="J70" s="46" t="s">
        <v>196</v>
      </c>
      <c r="K70" s="47"/>
    </row>
    <row r="71" spans="1:21" ht="15.75" x14ac:dyDescent="0.3">
      <c r="A71" s="39"/>
      <c r="B71" s="48" t="s">
        <v>211</v>
      </c>
      <c r="C71" s="49"/>
      <c r="D71" s="50" t="s">
        <v>212</v>
      </c>
      <c r="E71" s="51"/>
      <c r="F71" s="52">
        <v>0</v>
      </c>
      <c r="G71" s="53"/>
      <c r="H71" s="54">
        <v>6350000</v>
      </c>
      <c r="I71" s="55"/>
      <c r="J71" s="54">
        <v>6350000</v>
      </c>
      <c r="K71" s="55"/>
      <c r="L71" t="s">
        <v>318</v>
      </c>
      <c r="M71" t="s">
        <v>318</v>
      </c>
      <c r="N71" t="s">
        <v>318</v>
      </c>
      <c r="O71" s="78" t="s">
        <v>318</v>
      </c>
      <c r="P71" s="81" t="s">
        <v>318</v>
      </c>
      <c r="Q71" s="78" t="s">
        <v>318</v>
      </c>
      <c r="R71" t="s">
        <v>318</v>
      </c>
      <c r="S71" t="s">
        <v>318</v>
      </c>
      <c r="T71" t="s">
        <v>318</v>
      </c>
      <c r="U71" t="s">
        <v>318</v>
      </c>
    </row>
    <row r="72" spans="1:21" ht="15.75" x14ac:dyDescent="0.3">
      <c r="A72" s="39"/>
      <c r="B72" s="56" t="s">
        <v>243</v>
      </c>
      <c r="C72" s="56"/>
      <c r="D72" s="56"/>
      <c r="E72" s="56"/>
      <c r="F72" s="56"/>
      <c r="G72" s="56"/>
      <c r="H72" s="56"/>
      <c r="I72" s="56"/>
      <c r="J72" s="56"/>
      <c r="K72" s="56"/>
    </row>
    <row r="73" spans="1:21" ht="15.75" x14ac:dyDescent="0.3">
      <c r="A73" s="39"/>
      <c r="B73" s="57"/>
      <c r="C73" s="57"/>
      <c r="D73" s="57"/>
      <c r="E73" s="57"/>
      <c r="F73" s="58"/>
      <c r="G73" s="58"/>
      <c r="H73" s="58"/>
      <c r="I73" s="58"/>
      <c r="J73" s="58"/>
      <c r="K73" s="58"/>
    </row>
    <row r="74" spans="1:21" ht="15.75" x14ac:dyDescent="0.3">
      <c r="A74" s="39"/>
      <c r="B74" s="42" t="s">
        <v>244</v>
      </c>
      <c r="C74" s="42"/>
      <c r="D74" s="42"/>
      <c r="E74" s="42"/>
      <c r="F74" s="42"/>
      <c r="G74" s="42"/>
      <c r="H74" s="42"/>
      <c r="I74" s="40"/>
      <c r="J74" s="40"/>
      <c r="K74" s="40"/>
    </row>
    <row r="75" spans="1:21" ht="15.75" x14ac:dyDescent="0.3">
      <c r="A75" s="39"/>
      <c r="B75" s="43" t="s">
        <v>193</v>
      </c>
      <c r="C75" s="44"/>
      <c r="D75" s="44"/>
      <c r="E75" s="45"/>
      <c r="F75" s="46" t="s">
        <v>194</v>
      </c>
      <c r="G75" s="47"/>
      <c r="H75" s="46" t="s">
        <v>195</v>
      </c>
      <c r="I75" s="47"/>
      <c r="J75" s="46" t="s">
        <v>196</v>
      </c>
      <c r="K75" s="47"/>
    </row>
    <row r="76" spans="1:21" ht="15.75" x14ac:dyDescent="0.3">
      <c r="A76" s="39"/>
      <c r="B76" s="48" t="s">
        <v>245</v>
      </c>
      <c r="C76" s="49"/>
      <c r="D76" s="50" t="s">
        <v>246</v>
      </c>
      <c r="E76" s="51"/>
      <c r="F76" s="52">
        <v>0</v>
      </c>
      <c r="G76" s="53"/>
      <c r="H76" s="54">
        <f>420000-270000</f>
        <v>150000</v>
      </c>
      <c r="I76" s="55"/>
      <c r="J76" s="54">
        <f>F76+H76</f>
        <v>150000</v>
      </c>
      <c r="K76" s="55"/>
      <c r="L76" t="s">
        <v>318</v>
      </c>
      <c r="M76" t="s">
        <v>318</v>
      </c>
      <c r="N76" t="s">
        <v>318</v>
      </c>
      <c r="O76" s="78" t="s">
        <v>318</v>
      </c>
      <c r="P76" s="81" t="s">
        <v>318</v>
      </c>
      <c r="Q76" s="78" t="s">
        <v>318</v>
      </c>
      <c r="R76" t="s">
        <v>318</v>
      </c>
      <c r="S76" t="s">
        <v>318</v>
      </c>
      <c r="T76" t="s">
        <v>318</v>
      </c>
      <c r="U76" t="s">
        <v>318</v>
      </c>
    </row>
    <row r="77" spans="1:21" ht="15.75" x14ac:dyDescent="0.3">
      <c r="A77" s="39"/>
      <c r="B77" s="56" t="s">
        <v>247</v>
      </c>
      <c r="C77" s="56"/>
      <c r="D77" s="56"/>
      <c r="E77" s="56"/>
      <c r="F77" s="56"/>
      <c r="G77" s="56"/>
      <c r="H77" s="56"/>
      <c r="I77" s="56"/>
      <c r="J77" s="56"/>
      <c r="K77" s="56"/>
    </row>
    <row r="78" spans="1:21" ht="15.75" x14ac:dyDescent="0.3">
      <c r="A78" s="39"/>
      <c r="B78" s="57"/>
      <c r="C78" s="57"/>
      <c r="D78" s="57"/>
      <c r="E78" s="57"/>
      <c r="F78" s="58"/>
      <c r="G78" s="58"/>
      <c r="H78" s="58"/>
      <c r="I78" s="58"/>
      <c r="J78" s="58"/>
      <c r="K78" s="58"/>
    </row>
    <row r="79" spans="1:21" ht="15.75" x14ac:dyDescent="0.3">
      <c r="A79" s="39"/>
      <c r="B79" s="42" t="s">
        <v>248</v>
      </c>
      <c r="C79" s="42"/>
      <c r="D79" s="42"/>
      <c r="E79" s="42"/>
      <c r="F79" s="42"/>
      <c r="G79" s="42"/>
      <c r="H79" s="42"/>
      <c r="I79" s="40"/>
      <c r="J79" s="40"/>
      <c r="K79" s="40"/>
    </row>
    <row r="80" spans="1:21" ht="15.75" x14ac:dyDescent="0.3">
      <c r="A80" s="39"/>
      <c r="B80" s="43" t="s">
        <v>193</v>
      </c>
      <c r="C80" s="44"/>
      <c r="D80" s="44"/>
      <c r="E80" s="45"/>
      <c r="F80" s="46" t="s">
        <v>194</v>
      </c>
      <c r="G80" s="47"/>
      <c r="H80" s="46" t="s">
        <v>195</v>
      </c>
      <c r="I80" s="47"/>
      <c r="J80" s="46" t="s">
        <v>196</v>
      </c>
      <c r="K80" s="47"/>
    </row>
    <row r="81" spans="1:21" ht="15.75" x14ac:dyDescent="0.3">
      <c r="A81" s="39"/>
      <c r="B81" s="48" t="s">
        <v>249</v>
      </c>
      <c r="C81" s="49"/>
      <c r="D81" s="50" t="s">
        <v>250</v>
      </c>
      <c r="E81" s="51"/>
      <c r="F81" s="52">
        <v>0</v>
      </c>
      <c r="G81" s="53"/>
      <c r="H81" s="54">
        <v>350987</v>
      </c>
      <c r="I81" s="55"/>
      <c r="J81" s="54">
        <f>H81</f>
        <v>350987</v>
      </c>
      <c r="K81" s="55"/>
      <c r="L81" t="s">
        <v>318</v>
      </c>
      <c r="M81" t="s">
        <v>318</v>
      </c>
      <c r="N81" t="s">
        <v>318</v>
      </c>
      <c r="O81" s="78" t="s">
        <v>318</v>
      </c>
      <c r="P81" s="81" t="s">
        <v>318</v>
      </c>
      <c r="Q81" s="78" t="s">
        <v>318</v>
      </c>
      <c r="R81" t="s">
        <v>318</v>
      </c>
      <c r="S81" t="s">
        <v>318</v>
      </c>
      <c r="T81" t="s">
        <v>318</v>
      </c>
      <c r="U81" t="s">
        <v>318</v>
      </c>
    </row>
    <row r="82" spans="1:21" ht="15.75" x14ac:dyDescent="0.3">
      <c r="A82" s="39"/>
      <c r="B82" s="56" t="s">
        <v>251</v>
      </c>
      <c r="C82" s="56"/>
      <c r="D82" s="56"/>
      <c r="E82" s="56"/>
      <c r="F82" s="56"/>
      <c r="G82" s="56"/>
      <c r="H82" s="56"/>
      <c r="I82" s="56"/>
      <c r="J82" s="56"/>
      <c r="K82" s="56"/>
    </row>
    <row r="83" spans="1:21" x14ac:dyDescent="0.25">
      <c r="A83" s="39"/>
      <c r="B83" s="39"/>
      <c r="C83" s="39"/>
      <c r="D83" s="39"/>
      <c r="E83" s="39"/>
      <c r="F83" s="40"/>
      <c r="G83" s="40"/>
      <c r="H83" s="40"/>
      <c r="I83" s="40"/>
      <c r="J83" s="40"/>
      <c r="K83" s="40"/>
    </row>
    <row r="84" spans="1:21" ht="18" x14ac:dyDescent="0.35">
      <c r="A84" s="41" t="s">
        <v>48</v>
      </c>
      <c r="B84" s="41"/>
      <c r="C84" s="41"/>
      <c r="D84" s="41"/>
      <c r="E84" s="41"/>
      <c r="F84" s="41"/>
      <c r="G84" s="40"/>
      <c r="H84" s="40"/>
      <c r="I84" s="40"/>
      <c r="J84" s="40"/>
      <c r="K84" s="40"/>
    </row>
    <row r="85" spans="1:21" x14ac:dyDescent="0.25">
      <c r="A85" s="39"/>
      <c r="B85" s="39"/>
      <c r="C85" s="39"/>
      <c r="D85" s="39"/>
      <c r="E85" s="39"/>
      <c r="F85" s="40"/>
      <c r="G85" s="40"/>
      <c r="H85" s="40"/>
      <c r="I85" s="40"/>
      <c r="J85" s="40"/>
      <c r="K85" s="40"/>
    </row>
    <row r="86" spans="1:21" ht="15.75" x14ac:dyDescent="0.3">
      <c r="A86" s="39"/>
      <c r="B86" s="42" t="s">
        <v>252</v>
      </c>
      <c r="C86" s="42"/>
      <c r="D86" s="42"/>
      <c r="E86" s="42"/>
      <c r="F86" s="42"/>
      <c r="G86" s="42"/>
      <c r="H86" s="42"/>
      <c r="I86" s="40"/>
      <c r="J86" s="40"/>
      <c r="K86" s="40"/>
    </row>
    <row r="87" spans="1:21" ht="15.75" x14ac:dyDescent="0.3">
      <c r="A87" s="39"/>
      <c r="B87" s="43" t="s">
        <v>193</v>
      </c>
      <c r="C87" s="44"/>
      <c r="D87" s="44"/>
      <c r="E87" s="45"/>
      <c r="F87" s="46" t="s">
        <v>194</v>
      </c>
      <c r="G87" s="47"/>
      <c r="H87" s="46" t="s">
        <v>195</v>
      </c>
      <c r="I87" s="47"/>
      <c r="J87" s="46" t="s">
        <v>196</v>
      </c>
      <c r="K87" s="47"/>
    </row>
    <row r="88" spans="1:21" ht="15.75" x14ac:dyDescent="0.3">
      <c r="A88" s="39"/>
      <c r="B88" s="48" t="s">
        <v>253</v>
      </c>
      <c r="C88" s="49"/>
      <c r="D88" s="50" t="s">
        <v>254</v>
      </c>
      <c r="E88" s="51"/>
      <c r="F88" s="52">
        <v>2500000</v>
      </c>
      <c r="G88" s="53"/>
      <c r="H88" s="54">
        <v>3500000</v>
      </c>
      <c r="I88" s="55"/>
      <c r="J88" s="54">
        <v>6000000</v>
      </c>
      <c r="K88" s="55"/>
      <c r="L88" t="s">
        <v>318</v>
      </c>
      <c r="M88" t="s">
        <v>318</v>
      </c>
      <c r="N88" t="s">
        <v>318</v>
      </c>
      <c r="O88" s="78" t="s">
        <v>318</v>
      </c>
      <c r="P88" s="81" t="s">
        <v>318</v>
      </c>
      <c r="Q88" s="78" t="s">
        <v>318</v>
      </c>
      <c r="R88" t="s">
        <v>318</v>
      </c>
      <c r="S88" t="s">
        <v>318</v>
      </c>
      <c r="T88" t="s">
        <v>318</v>
      </c>
      <c r="U88" t="s">
        <v>318</v>
      </c>
    </row>
    <row r="89" spans="1:21" ht="15.75" x14ac:dyDescent="0.3">
      <c r="A89" s="39"/>
      <c r="B89" s="56" t="s">
        <v>255</v>
      </c>
      <c r="C89" s="56"/>
      <c r="D89" s="56"/>
      <c r="E89" s="56"/>
      <c r="F89" s="56"/>
      <c r="G89" s="56"/>
      <c r="H89" s="56"/>
      <c r="I89" s="56"/>
      <c r="J89" s="56"/>
      <c r="K89" s="56"/>
    </row>
    <row r="90" spans="1:21" ht="15.75" x14ac:dyDescent="0.3">
      <c r="A90" s="39"/>
      <c r="B90" s="57"/>
      <c r="C90" s="57"/>
      <c r="D90" s="57"/>
      <c r="E90" s="57"/>
      <c r="F90" s="58"/>
      <c r="G90" s="58"/>
      <c r="H90" s="58"/>
      <c r="I90" s="58"/>
      <c r="J90" s="58"/>
      <c r="K90" s="58"/>
    </row>
    <row r="91" spans="1:21" ht="15.75" x14ac:dyDescent="0.3">
      <c r="A91" s="39"/>
      <c r="B91" s="42" t="s">
        <v>256</v>
      </c>
      <c r="C91" s="42"/>
      <c r="D91" s="42"/>
      <c r="E91" s="42"/>
      <c r="F91" s="42"/>
      <c r="G91" s="42"/>
      <c r="H91" s="42"/>
      <c r="I91" s="40"/>
      <c r="J91" s="40"/>
      <c r="K91" s="40"/>
    </row>
    <row r="92" spans="1:21" ht="15.75" x14ac:dyDescent="0.3">
      <c r="A92" s="39"/>
      <c r="B92" s="43" t="s">
        <v>193</v>
      </c>
      <c r="C92" s="44"/>
      <c r="D92" s="44"/>
      <c r="E92" s="45"/>
      <c r="F92" s="46" t="s">
        <v>194</v>
      </c>
      <c r="G92" s="47"/>
      <c r="H92" s="46" t="s">
        <v>195</v>
      </c>
      <c r="I92" s="47"/>
      <c r="J92" s="46" t="s">
        <v>196</v>
      </c>
      <c r="K92" s="47"/>
    </row>
    <row r="93" spans="1:21" ht="15.75" x14ac:dyDescent="0.3">
      <c r="A93" s="39"/>
      <c r="B93" s="48" t="s">
        <v>253</v>
      </c>
      <c r="C93" s="49"/>
      <c r="D93" s="50" t="s">
        <v>254</v>
      </c>
      <c r="E93" s="51"/>
      <c r="F93" s="52">
        <v>15606500</v>
      </c>
      <c r="G93" s="53"/>
      <c r="H93" s="54">
        <v>1400000</v>
      </c>
      <c r="I93" s="55"/>
      <c r="J93" s="54">
        <v>17006500</v>
      </c>
      <c r="K93" s="55"/>
      <c r="L93" t="s">
        <v>318</v>
      </c>
      <c r="M93" t="s">
        <v>318</v>
      </c>
      <c r="N93" t="s">
        <v>318</v>
      </c>
      <c r="O93" s="78" t="s">
        <v>318</v>
      </c>
      <c r="P93" s="81" t="s">
        <v>318</v>
      </c>
      <c r="Q93" s="78" t="s">
        <v>318</v>
      </c>
      <c r="R93" t="s">
        <v>318</v>
      </c>
      <c r="S93" t="s">
        <v>318</v>
      </c>
      <c r="T93" t="s">
        <v>318</v>
      </c>
      <c r="U93" t="s">
        <v>318</v>
      </c>
    </row>
    <row r="94" spans="1:21" ht="15.75" x14ac:dyDescent="0.3">
      <c r="A94" s="39"/>
      <c r="B94" s="56" t="s">
        <v>257</v>
      </c>
      <c r="C94" s="56"/>
      <c r="D94" s="56"/>
      <c r="E94" s="56"/>
      <c r="F94" s="56"/>
      <c r="G94" s="56"/>
      <c r="H94" s="56"/>
      <c r="I94" s="56"/>
      <c r="J94" s="56"/>
      <c r="K94" s="56"/>
    </row>
    <row r="95" spans="1:21" x14ac:dyDescent="0.25">
      <c r="A95" s="39"/>
      <c r="B95" s="39"/>
      <c r="C95" s="39"/>
      <c r="D95" s="39"/>
      <c r="E95" s="39"/>
      <c r="F95" s="40"/>
      <c r="G95" s="40"/>
      <c r="H95" s="40"/>
      <c r="I95" s="40"/>
      <c r="J95" s="40"/>
      <c r="K95" s="40"/>
    </row>
    <row r="96" spans="1:21" ht="15.75" x14ac:dyDescent="0.3">
      <c r="A96" s="39"/>
      <c r="B96" s="42" t="s">
        <v>258</v>
      </c>
      <c r="C96" s="42"/>
      <c r="D96" s="42"/>
      <c r="E96" s="42"/>
      <c r="F96" s="42"/>
      <c r="G96" s="42"/>
      <c r="H96" s="42"/>
      <c r="I96" s="40"/>
      <c r="J96" s="40"/>
      <c r="K96" s="40"/>
    </row>
    <row r="97" spans="1:21" ht="15.75" x14ac:dyDescent="0.3">
      <c r="A97" s="39"/>
      <c r="B97" s="43" t="s">
        <v>193</v>
      </c>
      <c r="C97" s="44"/>
      <c r="D97" s="44"/>
      <c r="E97" s="45"/>
      <c r="F97" s="46" t="s">
        <v>194</v>
      </c>
      <c r="G97" s="47"/>
      <c r="H97" s="46" t="s">
        <v>195</v>
      </c>
      <c r="I97" s="47"/>
      <c r="J97" s="46" t="s">
        <v>196</v>
      </c>
      <c r="K97" s="47"/>
    </row>
    <row r="98" spans="1:21" ht="15.75" x14ac:dyDescent="0.3">
      <c r="A98" s="39"/>
      <c r="B98" s="48" t="s">
        <v>253</v>
      </c>
      <c r="C98" s="49"/>
      <c r="D98" s="50" t="s">
        <v>254</v>
      </c>
      <c r="E98" s="51"/>
      <c r="F98" s="52">
        <v>400000</v>
      </c>
      <c r="G98" s="53"/>
      <c r="H98" s="54">
        <v>300000</v>
      </c>
      <c r="I98" s="55"/>
      <c r="J98" s="54">
        <v>700000</v>
      </c>
      <c r="K98" s="55"/>
      <c r="L98" t="s">
        <v>318</v>
      </c>
      <c r="M98" t="s">
        <v>318</v>
      </c>
      <c r="N98" t="s">
        <v>318</v>
      </c>
      <c r="O98" s="78" t="s">
        <v>318</v>
      </c>
      <c r="P98" s="81" t="s">
        <v>318</v>
      </c>
      <c r="Q98" s="78" t="s">
        <v>318</v>
      </c>
      <c r="R98" t="s">
        <v>318</v>
      </c>
      <c r="S98" t="s">
        <v>318</v>
      </c>
      <c r="T98" t="s">
        <v>318</v>
      </c>
      <c r="U98" t="s">
        <v>318</v>
      </c>
    </row>
    <row r="99" spans="1:21" ht="15.75" x14ac:dyDescent="0.3">
      <c r="A99" s="39"/>
      <c r="B99" s="56" t="s">
        <v>255</v>
      </c>
      <c r="C99" s="56"/>
      <c r="D99" s="56"/>
      <c r="E99" s="56"/>
      <c r="F99" s="56"/>
      <c r="G99" s="56"/>
      <c r="H99" s="56"/>
      <c r="I99" s="56"/>
      <c r="J99" s="56"/>
      <c r="K99" s="56"/>
    </row>
    <row r="100" spans="1:21" x14ac:dyDescent="0.25">
      <c r="A100" s="39"/>
      <c r="B100" s="39"/>
      <c r="C100" s="39"/>
      <c r="D100" s="39"/>
      <c r="E100" s="39"/>
      <c r="F100" s="40"/>
      <c r="G100" s="40"/>
      <c r="H100" s="40"/>
      <c r="I100" s="40"/>
      <c r="J100" s="40"/>
      <c r="K100" s="40"/>
    </row>
    <row r="101" spans="1:21" ht="15.75" x14ac:dyDescent="0.3">
      <c r="A101" s="39"/>
      <c r="B101" s="42" t="s">
        <v>259</v>
      </c>
      <c r="C101" s="42"/>
      <c r="D101" s="42"/>
      <c r="E101" s="42"/>
      <c r="F101" s="42"/>
      <c r="G101" s="42"/>
      <c r="H101" s="42"/>
      <c r="I101" s="40"/>
      <c r="J101" s="40"/>
      <c r="K101" s="40"/>
    </row>
    <row r="102" spans="1:21" ht="15.75" x14ac:dyDescent="0.3">
      <c r="A102" s="39"/>
      <c r="B102" s="43" t="s">
        <v>193</v>
      </c>
      <c r="C102" s="44"/>
      <c r="D102" s="44"/>
      <c r="E102" s="45"/>
      <c r="F102" s="46" t="s">
        <v>194</v>
      </c>
      <c r="G102" s="47"/>
      <c r="H102" s="46" t="s">
        <v>195</v>
      </c>
      <c r="I102" s="47"/>
      <c r="J102" s="46" t="s">
        <v>196</v>
      </c>
      <c r="K102" s="47"/>
    </row>
    <row r="103" spans="1:21" ht="15.75" x14ac:dyDescent="0.3">
      <c r="A103" s="39"/>
      <c r="B103" s="48" t="s">
        <v>253</v>
      </c>
      <c r="C103" s="49"/>
      <c r="D103" s="50" t="s">
        <v>254</v>
      </c>
      <c r="E103" s="51"/>
      <c r="F103" s="52">
        <v>17285600</v>
      </c>
      <c r="G103" s="53"/>
      <c r="H103" s="54">
        <v>-942200</v>
      </c>
      <c r="I103" s="55"/>
      <c r="J103" s="54">
        <f>F103+H103</f>
        <v>16343400</v>
      </c>
      <c r="K103" s="55"/>
      <c r="L103" t="s">
        <v>318</v>
      </c>
      <c r="M103" t="s">
        <v>318</v>
      </c>
      <c r="N103" t="s">
        <v>318</v>
      </c>
      <c r="O103" s="78" t="s">
        <v>318</v>
      </c>
      <c r="P103" s="81" t="s">
        <v>318</v>
      </c>
      <c r="Q103" s="78" t="s">
        <v>318</v>
      </c>
      <c r="R103" t="s">
        <v>318</v>
      </c>
      <c r="S103" t="s">
        <v>318</v>
      </c>
      <c r="T103" t="s">
        <v>318</v>
      </c>
      <c r="U103" t="s">
        <v>318</v>
      </c>
    </row>
    <row r="104" spans="1:21" ht="15.75" x14ac:dyDescent="0.3">
      <c r="A104" s="39"/>
      <c r="B104" s="56" t="s">
        <v>260</v>
      </c>
      <c r="C104" s="56"/>
      <c r="D104" s="56"/>
      <c r="E104" s="56"/>
      <c r="F104" s="56"/>
      <c r="G104" s="56"/>
      <c r="H104" s="56"/>
      <c r="I104" s="56"/>
      <c r="J104" s="56"/>
      <c r="K104" s="56"/>
    </row>
    <row r="105" spans="1:21" ht="15.75" x14ac:dyDescent="0.3">
      <c r="A105" s="39"/>
      <c r="B105" s="57"/>
      <c r="C105" s="57"/>
      <c r="D105" s="57"/>
      <c r="E105" s="57"/>
      <c r="F105" s="58"/>
      <c r="G105" s="58"/>
      <c r="H105" s="58"/>
      <c r="I105" s="58"/>
      <c r="J105" s="58"/>
      <c r="K105" s="58"/>
    </row>
    <row r="106" spans="1:21" ht="15.75" x14ac:dyDescent="0.3">
      <c r="A106" s="39"/>
      <c r="B106" s="42" t="s">
        <v>261</v>
      </c>
      <c r="C106" s="42"/>
      <c r="D106" s="42"/>
      <c r="E106" s="42"/>
      <c r="F106" s="42"/>
      <c r="G106" s="42"/>
      <c r="H106" s="42"/>
      <c r="I106" s="40"/>
      <c r="J106" s="40"/>
      <c r="K106" s="40"/>
    </row>
    <row r="107" spans="1:21" ht="15.75" x14ac:dyDescent="0.3">
      <c r="A107" s="39"/>
      <c r="B107" s="43" t="s">
        <v>193</v>
      </c>
      <c r="C107" s="44"/>
      <c r="D107" s="44"/>
      <c r="E107" s="45"/>
      <c r="F107" s="46" t="s">
        <v>194</v>
      </c>
      <c r="G107" s="47"/>
      <c r="H107" s="46" t="s">
        <v>195</v>
      </c>
      <c r="I107" s="47"/>
      <c r="J107" s="46" t="s">
        <v>196</v>
      </c>
      <c r="K107" s="47"/>
    </row>
    <row r="108" spans="1:21" ht="15.75" x14ac:dyDescent="0.3">
      <c r="A108" s="39"/>
      <c r="B108" s="48" t="s">
        <v>253</v>
      </c>
      <c r="C108" s="49"/>
      <c r="D108" s="50" t="s">
        <v>254</v>
      </c>
      <c r="E108" s="51"/>
      <c r="F108" s="52">
        <v>200000</v>
      </c>
      <c r="G108" s="53"/>
      <c r="H108" s="54">
        <v>-200000</v>
      </c>
      <c r="I108" s="55"/>
      <c r="J108" s="54">
        <v>0</v>
      </c>
      <c r="K108" s="55"/>
      <c r="L108" t="s">
        <v>318</v>
      </c>
      <c r="M108" t="s">
        <v>318</v>
      </c>
      <c r="N108" t="s">
        <v>318</v>
      </c>
      <c r="O108" s="78" t="s">
        <v>318</v>
      </c>
      <c r="P108" s="81" t="s">
        <v>318</v>
      </c>
      <c r="Q108" s="78" t="s">
        <v>318</v>
      </c>
      <c r="R108" t="s">
        <v>318</v>
      </c>
      <c r="S108" t="s">
        <v>318</v>
      </c>
      <c r="T108" t="s">
        <v>318</v>
      </c>
      <c r="U108" t="s">
        <v>318</v>
      </c>
    </row>
    <row r="109" spans="1:21" ht="15.75" x14ac:dyDescent="0.3">
      <c r="A109" s="39"/>
      <c r="B109" s="56" t="s">
        <v>260</v>
      </c>
      <c r="C109" s="56"/>
      <c r="D109" s="56"/>
      <c r="E109" s="56"/>
      <c r="F109" s="56"/>
      <c r="G109" s="56"/>
      <c r="H109" s="56"/>
      <c r="I109" s="56"/>
      <c r="J109" s="56"/>
      <c r="K109" s="56"/>
    </row>
    <row r="110" spans="1:21" ht="15.75" x14ac:dyDescent="0.3">
      <c r="A110" s="39"/>
      <c r="B110" s="57"/>
      <c r="C110" s="57"/>
      <c r="D110" s="57"/>
      <c r="E110" s="57"/>
      <c r="F110" s="57"/>
      <c r="G110" s="57"/>
      <c r="H110" s="57"/>
      <c r="I110" s="57"/>
      <c r="J110" s="57"/>
      <c r="K110" s="57"/>
    </row>
    <row r="111" spans="1:21" ht="15.75" x14ac:dyDescent="0.3">
      <c r="A111" s="39"/>
      <c r="B111" s="42" t="s">
        <v>262</v>
      </c>
      <c r="C111" s="42"/>
      <c r="D111" s="42"/>
      <c r="E111" s="42"/>
      <c r="F111" s="42"/>
      <c r="G111" s="42"/>
      <c r="H111" s="42"/>
      <c r="I111" s="40"/>
      <c r="J111" s="40"/>
      <c r="K111" s="40"/>
    </row>
    <row r="112" spans="1:21" ht="15.75" x14ac:dyDescent="0.3">
      <c r="A112" s="39"/>
      <c r="B112" s="43" t="s">
        <v>193</v>
      </c>
      <c r="C112" s="44"/>
      <c r="D112" s="44"/>
      <c r="E112" s="45"/>
      <c r="F112" s="46" t="s">
        <v>194</v>
      </c>
      <c r="G112" s="47"/>
      <c r="H112" s="46" t="s">
        <v>195</v>
      </c>
      <c r="I112" s="47"/>
      <c r="J112" s="46" t="s">
        <v>196</v>
      </c>
      <c r="K112" s="47"/>
    </row>
    <row r="113" spans="1:21" ht="15.75" x14ac:dyDescent="0.3">
      <c r="A113" s="39"/>
      <c r="B113" s="48" t="s">
        <v>263</v>
      </c>
      <c r="C113" s="49"/>
      <c r="D113" s="50" t="s">
        <v>264</v>
      </c>
      <c r="E113" s="51"/>
      <c r="F113" s="52">
        <v>0</v>
      </c>
      <c r="G113" s="53"/>
      <c r="H113" s="54">
        <v>400000</v>
      </c>
      <c r="I113" s="55"/>
      <c r="J113" s="54">
        <v>400000</v>
      </c>
      <c r="K113" s="55"/>
      <c r="L113" t="s">
        <v>318</v>
      </c>
      <c r="M113" t="s">
        <v>318</v>
      </c>
      <c r="N113" t="s">
        <v>318</v>
      </c>
      <c r="O113" s="78" t="s">
        <v>318</v>
      </c>
      <c r="P113" s="81" t="s">
        <v>318</v>
      </c>
      <c r="Q113" s="78" t="s">
        <v>318</v>
      </c>
      <c r="R113" t="s">
        <v>318</v>
      </c>
      <c r="S113" t="s">
        <v>318</v>
      </c>
      <c r="T113" t="s">
        <v>318</v>
      </c>
      <c r="U113" t="s">
        <v>318</v>
      </c>
    </row>
    <row r="114" spans="1:21" ht="15.75" x14ac:dyDescent="0.3">
      <c r="A114" s="39"/>
      <c r="B114" s="61" t="s">
        <v>265</v>
      </c>
      <c r="C114" s="61"/>
      <c r="D114" s="61"/>
      <c r="E114" s="61"/>
      <c r="F114" s="61"/>
      <c r="G114" s="61"/>
      <c r="H114" s="61"/>
      <c r="I114" s="61"/>
      <c r="J114" s="61"/>
      <c r="K114" s="61"/>
    </row>
    <row r="115" spans="1:21" ht="15.75" x14ac:dyDescent="0.3">
      <c r="A115" s="39"/>
      <c r="B115" s="62"/>
      <c r="C115" s="62"/>
      <c r="D115" s="62"/>
      <c r="E115" s="62"/>
      <c r="F115" s="62"/>
      <c r="G115" s="62"/>
      <c r="H115" s="62"/>
      <c r="I115" s="62"/>
      <c r="J115" s="62"/>
      <c r="K115" s="62"/>
    </row>
    <row r="116" spans="1:21" ht="15.75" x14ac:dyDescent="0.3">
      <c r="A116" s="39"/>
      <c r="B116" s="42" t="s">
        <v>266</v>
      </c>
      <c r="C116" s="42"/>
      <c r="D116" s="42"/>
      <c r="E116" s="42"/>
      <c r="F116" s="42"/>
      <c r="G116" s="42"/>
      <c r="H116" s="42"/>
      <c r="I116" s="40"/>
      <c r="J116" s="40"/>
      <c r="K116" s="40"/>
    </row>
    <row r="117" spans="1:21" ht="15.75" x14ac:dyDescent="0.3">
      <c r="A117" s="39"/>
      <c r="B117" s="43" t="s">
        <v>193</v>
      </c>
      <c r="C117" s="44"/>
      <c r="D117" s="44"/>
      <c r="E117" s="45"/>
      <c r="F117" s="46" t="s">
        <v>194</v>
      </c>
      <c r="G117" s="47"/>
      <c r="H117" s="46" t="s">
        <v>195</v>
      </c>
      <c r="I117" s="47"/>
      <c r="J117" s="46" t="s">
        <v>196</v>
      </c>
      <c r="K117" s="47"/>
    </row>
    <row r="118" spans="1:21" ht="15.75" x14ac:dyDescent="0.3">
      <c r="A118" s="39"/>
      <c r="B118" s="48" t="s">
        <v>263</v>
      </c>
      <c r="C118" s="49"/>
      <c r="D118" s="50" t="s">
        <v>264</v>
      </c>
      <c r="E118" s="51"/>
      <c r="F118" s="52">
        <v>4250000</v>
      </c>
      <c r="G118" s="53"/>
      <c r="H118" s="54">
        <v>-1800000</v>
      </c>
      <c r="I118" s="55"/>
      <c r="J118" s="54">
        <f>F118+H118</f>
        <v>2450000</v>
      </c>
      <c r="K118" s="55"/>
      <c r="L118" t="s">
        <v>318</v>
      </c>
      <c r="M118" t="s">
        <v>318</v>
      </c>
      <c r="N118" t="s">
        <v>318</v>
      </c>
      <c r="O118" s="78" t="s">
        <v>318</v>
      </c>
      <c r="P118" s="81" t="s">
        <v>318</v>
      </c>
      <c r="Q118" s="78" t="s">
        <v>318</v>
      </c>
      <c r="R118" t="s">
        <v>318</v>
      </c>
      <c r="S118" t="s">
        <v>318</v>
      </c>
      <c r="T118" t="s">
        <v>318</v>
      </c>
      <c r="U118" t="s">
        <v>318</v>
      </c>
    </row>
    <row r="119" spans="1:21" ht="15.75" x14ac:dyDescent="0.3">
      <c r="A119" s="39"/>
      <c r="B119" s="61" t="s">
        <v>267</v>
      </c>
      <c r="C119" s="61"/>
      <c r="D119" s="61"/>
      <c r="E119" s="61"/>
      <c r="F119" s="61"/>
      <c r="G119" s="61"/>
      <c r="H119" s="61"/>
      <c r="I119" s="61"/>
      <c r="J119" s="61"/>
      <c r="K119" s="61"/>
    </row>
    <row r="120" spans="1:21" x14ac:dyDescent="0.25">
      <c r="A120" s="39"/>
      <c r="B120" s="39"/>
      <c r="C120" s="39"/>
      <c r="D120" s="39"/>
      <c r="E120" s="39"/>
      <c r="F120" s="40"/>
      <c r="G120" s="40"/>
      <c r="H120" s="40"/>
      <c r="I120" s="40"/>
      <c r="J120" s="40"/>
      <c r="K120" s="40"/>
    </row>
    <row r="121" spans="1:21" ht="15.75" x14ac:dyDescent="0.3">
      <c r="A121" s="39"/>
      <c r="B121" s="63" t="s">
        <v>268</v>
      </c>
      <c r="C121" s="63"/>
      <c r="D121" s="63"/>
      <c r="E121" s="63"/>
      <c r="F121" s="63"/>
      <c r="G121" s="63"/>
      <c r="H121" s="63"/>
      <c r="I121" s="40"/>
      <c r="J121" s="40"/>
      <c r="K121" s="40"/>
    </row>
    <row r="122" spans="1:21" ht="15.75" x14ac:dyDescent="0.3">
      <c r="A122" s="39"/>
      <c r="B122" s="43" t="s">
        <v>193</v>
      </c>
      <c r="C122" s="44"/>
      <c r="D122" s="44"/>
      <c r="E122" s="45"/>
      <c r="F122" s="46" t="s">
        <v>194</v>
      </c>
      <c r="G122" s="47"/>
      <c r="H122" s="46" t="s">
        <v>195</v>
      </c>
      <c r="I122" s="47"/>
      <c r="J122" s="46" t="s">
        <v>196</v>
      </c>
      <c r="K122" s="47"/>
    </row>
    <row r="123" spans="1:21" ht="15.75" x14ac:dyDescent="0.3">
      <c r="A123" s="39"/>
      <c r="B123" s="48" t="s">
        <v>253</v>
      </c>
      <c r="C123" s="49"/>
      <c r="D123" s="50" t="s">
        <v>254</v>
      </c>
      <c r="E123" s="51"/>
      <c r="F123" s="52">
        <v>2000000</v>
      </c>
      <c r="G123" s="53"/>
      <c r="H123" s="54">
        <v>-2000000</v>
      </c>
      <c r="I123" s="55"/>
      <c r="J123" s="54">
        <v>0</v>
      </c>
      <c r="K123" s="55"/>
      <c r="L123" t="s">
        <v>318</v>
      </c>
      <c r="M123" t="s">
        <v>318</v>
      </c>
      <c r="N123" t="s">
        <v>318</v>
      </c>
      <c r="O123" s="78" t="s">
        <v>318</v>
      </c>
      <c r="P123" s="81" t="s">
        <v>318</v>
      </c>
      <c r="Q123" s="78" t="s">
        <v>318</v>
      </c>
      <c r="R123" t="s">
        <v>318</v>
      </c>
      <c r="S123" t="s">
        <v>318</v>
      </c>
      <c r="T123" t="s">
        <v>318</v>
      </c>
      <c r="U123" t="s">
        <v>318</v>
      </c>
    </row>
    <row r="124" spans="1:21" ht="15.75" x14ac:dyDescent="0.3">
      <c r="A124" s="39"/>
      <c r="B124" s="56" t="s">
        <v>260</v>
      </c>
      <c r="C124" s="56"/>
      <c r="D124" s="56"/>
      <c r="E124" s="56"/>
      <c r="F124" s="56"/>
      <c r="G124" s="56"/>
      <c r="H124" s="56"/>
      <c r="I124" s="56"/>
      <c r="J124" s="56"/>
      <c r="K124" s="56"/>
    </row>
    <row r="125" spans="1:21" ht="15.75" x14ac:dyDescent="0.3">
      <c r="A125" s="39"/>
      <c r="B125" s="57"/>
      <c r="C125" s="57"/>
      <c r="D125" s="57"/>
      <c r="E125" s="57"/>
      <c r="F125" s="57"/>
      <c r="G125" s="57"/>
      <c r="H125" s="57"/>
      <c r="I125" s="57"/>
      <c r="J125" s="57"/>
      <c r="K125" s="57"/>
    </row>
    <row r="126" spans="1:21" ht="15.75" x14ac:dyDescent="0.3">
      <c r="A126" s="39"/>
      <c r="B126" s="42" t="s">
        <v>269</v>
      </c>
      <c r="C126" s="42"/>
      <c r="D126" s="42"/>
      <c r="E126" s="42"/>
      <c r="F126" s="42"/>
      <c r="G126" s="42"/>
      <c r="H126" s="42"/>
      <c r="I126" s="40"/>
      <c r="J126" s="40"/>
      <c r="K126" s="40"/>
    </row>
    <row r="127" spans="1:21" ht="15.75" x14ac:dyDescent="0.3">
      <c r="A127" s="39"/>
      <c r="B127" s="43" t="s">
        <v>193</v>
      </c>
      <c r="C127" s="44"/>
      <c r="D127" s="44"/>
      <c r="E127" s="45"/>
      <c r="F127" s="46" t="s">
        <v>194</v>
      </c>
      <c r="G127" s="47"/>
      <c r="H127" s="46" t="s">
        <v>195</v>
      </c>
      <c r="I127" s="47"/>
      <c r="J127" s="46" t="s">
        <v>196</v>
      </c>
      <c r="K127" s="47"/>
    </row>
    <row r="128" spans="1:21" ht="15.75" x14ac:dyDescent="0.3">
      <c r="A128" s="39"/>
      <c r="B128" s="48" t="s">
        <v>263</v>
      </c>
      <c r="C128" s="49"/>
      <c r="D128" s="50" t="s">
        <v>264</v>
      </c>
      <c r="E128" s="51"/>
      <c r="F128" s="52">
        <v>0</v>
      </c>
      <c r="G128" s="53"/>
      <c r="H128" s="54">
        <v>1400000</v>
      </c>
      <c r="I128" s="55"/>
      <c r="J128" s="54">
        <v>1400000</v>
      </c>
      <c r="K128" s="55"/>
      <c r="L128" t="s">
        <v>318</v>
      </c>
      <c r="M128" t="s">
        <v>318</v>
      </c>
      <c r="N128" t="s">
        <v>318</v>
      </c>
      <c r="O128" s="78" t="s">
        <v>318</v>
      </c>
      <c r="P128" s="81" t="s">
        <v>318</v>
      </c>
      <c r="Q128" s="78" t="s">
        <v>318</v>
      </c>
      <c r="R128" t="s">
        <v>318</v>
      </c>
      <c r="S128" t="s">
        <v>318</v>
      </c>
      <c r="T128" t="s">
        <v>318</v>
      </c>
      <c r="U128" t="s">
        <v>318</v>
      </c>
    </row>
    <row r="129" spans="1:21" ht="15.75" x14ac:dyDescent="0.3">
      <c r="A129" s="39"/>
      <c r="B129" s="61" t="s">
        <v>265</v>
      </c>
      <c r="C129" s="61"/>
      <c r="D129" s="61"/>
      <c r="E129" s="61"/>
      <c r="F129" s="61"/>
      <c r="G129" s="61"/>
      <c r="H129" s="61"/>
      <c r="I129" s="61"/>
      <c r="J129" s="61"/>
      <c r="K129" s="61"/>
    </row>
    <row r="130" spans="1:21" ht="15.75" x14ac:dyDescent="0.3">
      <c r="A130" s="39"/>
      <c r="B130" s="57"/>
      <c r="C130" s="57"/>
      <c r="D130" s="57"/>
      <c r="E130" s="57"/>
      <c r="F130" s="57"/>
      <c r="G130" s="57"/>
      <c r="H130" s="57"/>
      <c r="I130" s="57"/>
      <c r="J130" s="57"/>
      <c r="K130" s="57"/>
    </row>
    <row r="131" spans="1:21" ht="15.75" x14ac:dyDescent="0.3">
      <c r="A131" s="39"/>
      <c r="B131" s="42" t="s">
        <v>270</v>
      </c>
      <c r="C131" s="42"/>
      <c r="D131" s="42"/>
      <c r="E131" s="42"/>
      <c r="F131" s="42"/>
      <c r="G131" s="42"/>
      <c r="H131" s="42"/>
      <c r="I131" s="40"/>
      <c r="J131" s="40"/>
      <c r="K131" s="40"/>
    </row>
    <row r="132" spans="1:21" ht="15.75" x14ac:dyDescent="0.3">
      <c r="A132" s="39"/>
      <c r="B132" s="43" t="s">
        <v>193</v>
      </c>
      <c r="C132" s="44"/>
      <c r="D132" s="44"/>
      <c r="E132" s="45"/>
      <c r="F132" s="46" t="s">
        <v>194</v>
      </c>
      <c r="G132" s="47"/>
      <c r="H132" s="46" t="s">
        <v>195</v>
      </c>
      <c r="I132" s="47"/>
      <c r="J132" s="46" t="s">
        <v>196</v>
      </c>
      <c r="K132" s="47"/>
    </row>
    <row r="133" spans="1:21" ht="15.75" x14ac:dyDescent="0.3">
      <c r="A133" s="39"/>
      <c r="B133" s="48" t="s">
        <v>263</v>
      </c>
      <c r="C133" s="49"/>
      <c r="D133" s="50" t="s">
        <v>264</v>
      </c>
      <c r="E133" s="51"/>
      <c r="F133" s="52">
        <v>14024768</v>
      </c>
      <c r="G133" s="53"/>
      <c r="H133" s="54">
        <v>-6024768</v>
      </c>
      <c r="I133" s="55"/>
      <c r="J133" s="54">
        <f>F133+H133</f>
        <v>8000000</v>
      </c>
      <c r="K133" s="55"/>
      <c r="L133" t="s">
        <v>318</v>
      </c>
      <c r="M133" t="s">
        <v>318</v>
      </c>
      <c r="N133" t="s">
        <v>318</v>
      </c>
      <c r="O133" s="78" t="s">
        <v>318</v>
      </c>
      <c r="P133" s="81" t="s">
        <v>318</v>
      </c>
      <c r="Q133" s="78" t="s">
        <v>318</v>
      </c>
      <c r="R133" t="s">
        <v>318</v>
      </c>
      <c r="S133" t="s">
        <v>318</v>
      </c>
      <c r="T133" t="s">
        <v>318</v>
      </c>
      <c r="U133" t="s">
        <v>318</v>
      </c>
    </row>
    <row r="134" spans="1:21" ht="15.75" x14ac:dyDescent="0.3">
      <c r="A134" s="39"/>
      <c r="B134" s="64" t="s">
        <v>271</v>
      </c>
      <c r="C134" s="64"/>
      <c r="D134" s="64"/>
      <c r="E134" s="64"/>
      <c r="F134" s="64"/>
      <c r="G134" s="64"/>
      <c r="H134" s="64"/>
      <c r="I134" s="64"/>
      <c r="J134" s="64"/>
      <c r="K134" s="64"/>
    </row>
    <row r="135" spans="1:21" ht="15.75" x14ac:dyDescent="0.3">
      <c r="A135" s="39"/>
      <c r="B135" s="65"/>
      <c r="C135" s="65"/>
      <c r="D135" s="65"/>
      <c r="E135" s="65"/>
      <c r="F135" s="65"/>
      <c r="G135" s="65"/>
      <c r="H135" s="65"/>
      <c r="I135" s="65"/>
      <c r="J135" s="65"/>
      <c r="K135" s="65"/>
    </row>
    <row r="136" spans="1:21" ht="15.75" x14ac:dyDescent="0.3">
      <c r="A136" s="39"/>
      <c r="B136" s="42" t="s">
        <v>272</v>
      </c>
      <c r="C136" s="42"/>
      <c r="D136" s="42"/>
      <c r="E136" s="42"/>
      <c r="F136" s="42"/>
      <c r="G136" s="42"/>
      <c r="H136" s="42"/>
      <c r="I136" s="40"/>
      <c r="J136" s="40"/>
      <c r="K136" s="40"/>
    </row>
    <row r="137" spans="1:21" ht="15.75" x14ac:dyDescent="0.3">
      <c r="A137" s="39"/>
      <c r="B137" s="43" t="s">
        <v>193</v>
      </c>
      <c r="C137" s="44"/>
      <c r="D137" s="44"/>
      <c r="E137" s="45"/>
      <c r="F137" s="46" t="s">
        <v>194</v>
      </c>
      <c r="G137" s="47"/>
      <c r="H137" s="46" t="s">
        <v>195</v>
      </c>
      <c r="I137" s="47"/>
      <c r="J137" s="46" t="s">
        <v>196</v>
      </c>
      <c r="K137" s="47"/>
    </row>
    <row r="138" spans="1:21" ht="15.75" x14ac:dyDescent="0.3">
      <c r="A138" s="39"/>
      <c r="B138" s="48" t="s">
        <v>273</v>
      </c>
      <c r="C138" s="49"/>
      <c r="D138" s="50" t="s">
        <v>274</v>
      </c>
      <c r="E138" s="51"/>
      <c r="F138" s="52">
        <v>0</v>
      </c>
      <c r="G138" s="53"/>
      <c r="H138" s="54">
        <v>250000</v>
      </c>
      <c r="I138" s="55"/>
      <c r="J138" s="54">
        <v>250000</v>
      </c>
      <c r="K138" s="55"/>
      <c r="L138" t="s">
        <v>318</v>
      </c>
      <c r="M138" t="s">
        <v>318</v>
      </c>
      <c r="N138" t="s">
        <v>318</v>
      </c>
      <c r="O138" s="78" t="s">
        <v>318</v>
      </c>
      <c r="P138" s="81" t="s">
        <v>318</v>
      </c>
      <c r="Q138" s="78" t="s">
        <v>318</v>
      </c>
      <c r="R138" t="s">
        <v>318</v>
      </c>
      <c r="S138" t="s">
        <v>318</v>
      </c>
      <c r="T138" t="s">
        <v>318</v>
      </c>
      <c r="U138" t="s">
        <v>318</v>
      </c>
    </row>
    <row r="139" spans="1:21" ht="15.75" x14ac:dyDescent="0.3">
      <c r="A139" s="39"/>
      <c r="B139" s="64" t="s">
        <v>275</v>
      </c>
      <c r="C139" s="64"/>
      <c r="D139" s="64"/>
      <c r="E139" s="64"/>
      <c r="F139" s="64"/>
      <c r="G139" s="64"/>
      <c r="H139" s="64"/>
      <c r="I139" s="64"/>
      <c r="J139" s="64"/>
      <c r="K139" s="64"/>
    </row>
    <row r="140" spans="1:21" ht="15.75" x14ac:dyDescent="0.3">
      <c r="A140" s="39"/>
      <c r="B140" s="57"/>
      <c r="C140" s="57"/>
      <c r="D140" s="57"/>
      <c r="E140" s="57"/>
      <c r="F140" s="58"/>
      <c r="G140" s="58"/>
      <c r="H140" s="58"/>
      <c r="I140" s="58"/>
      <c r="J140" s="58"/>
      <c r="K140" s="58"/>
    </row>
    <row r="141" spans="1:21" ht="15.75" x14ac:dyDescent="0.3">
      <c r="A141" s="39"/>
      <c r="B141" s="42" t="s">
        <v>276</v>
      </c>
      <c r="C141" s="42"/>
      <c r="D141" s="42"/>
      <c r="E141" s="42"/>
      <c r="F141" s="42"/>
      <c r="G141" s="42"/>
      <c r="H141" s="42"/>
      <c r="I141" s="40"/>
      <c r="J141" s="40"/>
      <c r="K141" s="40"/>
    </row>
    <row r="142" spans="1:21" ht="15.75" x14ac:dyDescent="0.3">
      <c r="A142" s="39"/>
      <c r="B142" s="43" t="s">
        <v>193</v>
      </c>
      <c r="C142" s="44"/>
      <c r="D142" s="44"/>
      <c r="E142" s="45"/>
      <c r="F142" s="46" t="s">
        <v>194</v>
      </c>
      <c r="G142" s="47"/>
      <c r="H142" s="46" t="s">
        <v>195</v>
      </c>
      <c r="I142" s="47"/>
      <c r="J142" s="46" t="s">
        <v>196</v>
      </c>
      <c r="K142" s="47"/>
    </row>
    <row r="143" spans="1:21" ht="15.75" x14ac:dyDescent="0.3">
      <c r="A143" s="39"/>
      <c r="B143" s="48" t="s">
        <v>273</v>
      </c>
      <c r="C143" s="49"/>
      <c r="D143" s="50" t="s">
        <v>274</v>
      </c>
      <c r="E143" s="51"/>
      <c r="F143" s="52">
        <v>1000000</v>
      </c>
      <c r="G143" s="53"/>
      <c r="H143" s="54">
        <v>200000</v>
      </c>
      <c r="I143" s="55"/>
      <c r="J143" s="54">
        <v>1200000</v>
      </c>
      <c r="K143" s="55"/>
      <c r="L143" t="s">
        <v>318</v>
      </c>
      <c r="M143" t="s">
        <v>318</v>
      </c>
      <c r="N143" t="s">
        <v>318</v>
      </c>
      <c r="O143" s="78" t="s">
        <v>318</v>
      </c>
      <c r="P143" s="81" t="s">
        <v>318</v>
      </c>
      <c r="Q143" s="78" t="s">
        <v>318</v>
      </c>
      <c r="R143" t="s">
        <v>318</v>
      </c>
      <c r="S143" t="s">
        <v>318</v>
      </c>
      <c r="T143" t="s">
        <v>318</v>
      </c>
      <c r="U143" t="s">
        <v>318</v>
      </c>
    </row>
    <row r="144" spans="1:21" ht="15.75" x14ac:dyDescent="0.3">
      <c r="A144" s="39"/>
      <c r="B144" s="64" t="s">
        <v>277</v>
      </c>
      <c r="C144" s="64"/>
      <c r="D144" s="64"/>
      <c r="E144" s="64"/>
      <c r="F144" s="64"/>
      <c r="G144" s="64"/>
      <c r="H144" s="64"/>
      <c r="I144" s="64"/>
      <c r="J144" s="64"/>
      <c r="K144" s="64"/>
    </row>
    <row r="145" spans="1:21" ht="15.75" x14ac:dyDescent="0.3">
      <c r="A145" s="39"/>
      <c r="B145" s="66"/>
      <c r="C145" s="66"/>
      <c r="D145" s="67"/>
      <c r="E145" s="67"/>
      <c r="F145" s="68"/>
      <c r="G145" s="68"/>
      <c r="H145" s="69"/>
      <c r="I145" s="69"/>
      <c r="J145" s="69"/>
      <c r="K145" s="69"/>
    </row>
    <row r="146" spans="1:21" ht="15.75" x14ac:dyDescent="0.3">
      <c r="A146" s="39"/>
      <c r="B146" s="42" t="s">
        <v>278</v>
      </c>
      <c r="C146" s="42"/>
      <c r="D146" s="42"/>
      <c r="E146" s="42"/>
      <c r="F146" s="42"/>
      <c r="G146" s="42"/>
      <c r="H146" s="42"/>
      <c r="I146" s="40"/>
      <c r="J146" s="40"/>
      <c r="K146" s="40"/>
    </row>
    <row r="147" spans="1:21" ht="15.75" x14ac:dyDescent="0.3">
      <c r="A147" s="39"/>
      <c r="B147" s="43" t="s">
        <v>193</v>
      </c>
      <c r="C147" s="44"/>
      <c r="D147" s="44"/>
      <c r="E147" s="45"/>
      <c r="F147" s="46" t="s">
        <v>194</v>
      </c>
      <c r="G147" s="47"/>
      <c r="H147" s="46" t="s">
        <v>195</v>
      </c>
      <c r="I147" s="47"/>
      <c r="J147" s="46" t="s">
        <v>196</v>
      </c>
      <c r="K147" s="47"/>
    </row>
    <row r="148" spans="1:21" ht="15.75" x14ac:dyDescent="0.3">
      <c r="A148" s="39"/>
      <c r="B148" s="48" t="s">
        <v>253</v>
      </c>
      <c r="C148" s="49"/>
      <c r="D148" s="50" t="s">
        <v>254</v>
      </c>
      <c r="E148" s="51"/>
      <c r="F148" s="52">
        <v>138968</v>
      </c>
      <c r="G148" s="53"/>
      <c r="H148" s="54">
        <v>249999</v>
      </c>
      <c r="I148" s="55"/>
      <c r="J148" s="54">
        <f>F148+H148</f>
        <v>388967</v>
      </c>
      <c r="K148" s="55"/>
      <c r="L148" t="s">
        <v>48</v>
      </c>
      <c r="O148" s="78">
        <v>388967</v>
      </c>
      <c r="P148" s="81">
        <v>1</v>
      </c>
      <c r="Q148" s="78">
        <v>388967</v>
      </c>
      <c r="R148" t="s">
        <v>12</v>
      </c>
      <c r="S148" t="s">
        <v>107</v>
      </c>
      <c r="T148">
        <v>5</v>
      </c>
      <c r="U148">
        <v>5</v>
      </c>
    </row>
    <row r="149" spans="1:21" ht="15.75" x14ac:dyDescent="0.3">
      <c r="A149" s="39"/>
      <c r="B149" s="56" t="s">
        <v>279</v>
      </c>
      <c r="C149" s="56"/>
      <c r="D149" s="56"/>
      <c r="E149" s="56"/>
      <c r="F149" s="56"/>
      <c r="G149" s="56"/>
      <c r="H149" s="56"/>
      <c r="I149" s="56"/>
      <c r="J149" s="56"/>
      <c r="K149" s="56"/>
    </row>
    <row r="150" spans="1:21" ht="15.75" x14ac:dyDescent="0.3">
      <c r="A150" s="39"/>
      <c r="B150" s="57"/>
      <c r="C150" s="57"/>
      <c r="D150" s="57"/>
      <c r="E150" s="57"/>
      <c r="F150" s="58"/>
      <c r="G150" s="58"/>
      <c r="H150" s="58"/>
      <c r="I150" s="58"/>
      <c r="J150" s="58"/>
      <c r="K150" s="58"/>
    </row>
    <row r="151" spans="1:21" ht="15.75" x14ac:dyDescent="0.3">
      <c r="A151" s="39"/>
      <c r="B151" s="42" t="s">
        <v>280</v>
      </c>
      <c r="C151" s="42"/>
      <c r="D151" s="42"/>
      <c r="E151" s="42"/>
      <c r="F151" s="42"/>
      <c r="G151" s="42"/>
      <c r="H151" s="42"/>
      <c r="I151" s="40"/>
      <c r="J151" s="40"/>
      <c r="K151" s="40"/>
    </row>
    <row r="152" spans="1:21" ht="15.75" x14ac:dyDescent="0.3">
      <c r="A152" s="39"/>
      <c r="B152" s="43" t="s">
        <v>193</v>
      </c>
      <c r="C152" s="44"/>
      <c r="D152" s="44"/>
      <c r="E152" s="45"/>
      <c r="F152" s="46" t="s">
        <v>194</v>
      </c>
      <c r="G152" s="47"/>
      <c r="H152" s="46" t="s">
        <v>195</v>
      </c>
      <c r="I152" s="47"/>
      <c r="J152" s="46" t="s">
        <v>196</v>
      </c>
      <c r="K152" s="47"/>
    </row>
    <row r="153" spans="1:21" ht="15.75" x14ac:dyDescent="0.3">
      <c r="A153" s="39"/>
      <c r="B153" s="48" t="s">
        <v>253</v>
      </c>
      <c r="C153" s="49"/>
      <c r="D153" s="50" t="s">
        <v>254</v>
      </c>
      <c r="E153" s="51"/>
      <c r="F153" s="52">
        <v>6211186</v>
      </c>
      <c r="G153" s="53"/>
      <c r="H153" s="54">
        <v>284810</v>
      </c>
      <c r="I153" s="55"/>
      <c r="J153" s="54">
        <f>F153+H153</f>
        <v>6495996</v>
      </c>
      <c r="K153" s="55"/>
      <c r="L153" t="s">
        <v>318</v>
      </c>
      <c r="M153" t="s">
        <v>318</v>
      </c>
      <c r="N153" t="s">
        <v>318</v>
      </c>
      <c r="O153" s="78" t="s">
        <v>318</v>
      </c>
      <c r="P153" s="81" t="s">
        <v>318</v>
      </c>
      <c r="Q153" s="78" t="s">
        <v>318</v>
      </c>
      <c r="R153" t="s">
        <v>318</v>
      </c>
      <c r="S153" t="s">
        <v>318</v>
      </c>
      <c r="T153" t="s">
        <v>318</v>
      </c>
      <c r="U153" t="s">
        <v>318</v>
      </c>
    </row>
    <row r="154" spans="1:21" ht="15.75" x14ac:dyDescent="0.3">
      <c r="A154" s="39"/>
      <c r="B154" s="56" t="s">
        <v>279</v>
      </c>
      <c r="C154" s="56"/>
      <c r="D154" s="56"/>
      <c r="E154" s="56"/>
      <c r="F154" s="56"/>
      <c r="G154" s="56"/>
      <c r="H154" s="56"/>
      <c r="I154" s="56"/>
      <c r="J154" s="56"/>
      <c r="K154" s="56"/>
    </row>
    <row r="155" spans="1:21" x14ac:dyDescent="0.25">
      <c r="A155" s="39"/>
      <c r="B155" s="39"/>
      <c r="C155" s="39"/>
      <c r="D155" s="39"/>
      <c r="E155" s="39"/>
      <c r="F155" s="40"/>
      <c r="G155" s="40"/>
      <c r="H155" s="40"/>
      <c r="I155" s="40"/>
      <c r="J155" s="40"/>
      <c r="K155" s="40"/>
    </row>
    <row r="156" spans="1:21" ht="15.75" x14ac:dyDescent="0.3">
      <c r="A156" s="39"/>
      <c r="B156" s="42" t="s">
        <v>281</v>
      </c>
      <c r="C156" s="42"/>
      <c r="D156" s="42"/>
      <c r="E156" s="42"/>
      <c r="F156" s="42"/>
      <c r="G156" s="42"/>
      <c r="H156" s="42"/>
      <c r="I156" s="40"/>
      <c r="J156" s="40"/>
      <c r="K156" s="40"/>
    </row>
    <row r="157" spans="1:21" ht="15.75" x14ac:dyDescent="0.3">
      <c r="A157" s="39"/>
      <c r="B157" s="43" t="s">
        <v>193</v>
      </c>
      <c r="C157" s="44"/>
      <c r="D157" s="44"/>
      <c r="E157" s="45"/>
      <c r="F157" s="46" t="s">
        <v>194</v>
      </c>
      <c r="G157" s="47"/>
      <c r="H157" s="46" t="s">
        <v>195</v>
      </c>
      <c r="I157" s="47"/>
      <c r="J157" s="46" t="s">
        <v>196</v>
      </c>
      <c r="K157" s="47"/>
    </row>
    <row r="158" spans="1:21" ht="15.75" x14ac:dyDescent="0.3">
      <c r="A158" s="39"/>
      <c r="B158" s="48" t="s">
        <v>253</v>
      </c>
      <c r="C158" s="49"/>
      <c r="D158" s="50" t="s">
        <v>254</v>
      </c>
      <c r="E158" s="51"/>
      <c r="F158" s="52">
        <v>4551407</v>
      </c>
      <c r="G158" s="53"/>
      <c r="H158" s="54">
        <v>-250000</v>
      </c>
      <c r="I158" s="55"/>
      <c r="J158" s="54">
        <f>F158+H158</f>
        <v>4301407</v>
      </c>
      <c r="K158" s="55"/>
      <c r="L158" t="s">
        <v>318</v>
      </c>
      <c r="M158" t="s">
        <v>318</v>
      </c>
      <c r="N158" t="s">
        <v>318</v>
      </c>
      <c r="O158" s="78" t="s">
        <v>318</v>
      </c>
      <c r="P158" s="81" t="s">
        <v>318</v>
      </c>
      <c r="Q158" s="78" t="s">
        <v>318</v>
      </c>
      <c r="R158" t="s">
        <v>318</v>
      </c>
      <c r="S158" t="s">
        <v>318</v>
      </c>
      <c r="T158" t="s">
        <v>318</v>
      </c>
      <c r="U158" t="s">
        <v>318</v>
      </c>
    </row>
    <row r="159" spans="1:21" ht="15.75" x14ac:dyDescent="0.3">
      <c r="A159" s="39"/>
      <c r="B159" s="56" t="s">
        <v>260</v>
      </c>
      <c r="C159" s="56"/>
      <c r="D159" s="56"/>
      <c r="E159" s="56"/>
      <c r="F159" s="56"/>
      <c r="G159" s="56"/>
      <c r="H159" s="56"/>
      <c r="I159" s="56"/>
      <c r="J159" s="56"/>
      <c r="K159" s="56"/>
    </row>
    <row r="160" spans="1:21" ht="15.75" x14ac:dyDescent="0.3">
      <c r="A160" s="39"/>
      <c r="B160" s="57"/>
      <c r="C160" s="57"/>
      <c r="D160" s="57"/>
      <c r="E160" s="57"/>
      <c r="F160" s="58"/>
      <c r="G160" s="58"/>
      <c r="H160" s="58"/>
      <c r="I160" s="58"/>
      <c r="J160" s="58"/>
      <c r="K160" s="58"/>
    </row>
    <row r="161" spans="1:21" ht="15.75" x14ac:dyDescent="0.3">
      <c r="A161" s="39"/>
      <c r="B161" s="42" t="s">
        <v>282</v>
      </c>
      <c r="C161" s="42"/>
      <c r="D161" s="42"/>
      <c r="E161" s="42"/>
      <c r="F161" s="42"/>
      <c r="G161" s="42"/>
      <c r="H161" s="42"/>
      <c r="I161" s="40"/>
      <c r="J161" s="40"/>
      <c r="K161" s="40"/>
    </row>
    <row r="162" spans="1:21" ht="15.75" x14ac:dyDescent="0.3">
      <c r="A162" s="39"/>
      <c r="B162" s="43" t="s">
        <v>193</v>
      </c>
      <c r="C162" s="44"/>
      <c r="D162" s="44"/>
      <c r="E162" s="45"/>
      <c r="F162" s="46" t="s">
        <v>194</v>
      </c>
      <c r="G162" s="47"/>
      <c r="H162" s="46" t="s">
        <v>195</v>
      </c>
      <c r="I162" s="47"/>
      <c r="J162" s="46" t="s">
        <v>196</v>
      </c>
      <c r="K162" s="47"/>
    </row>
    <row r="163" spans="1:21" ht="15.75" x14ac:dyDescent="0.3">
      <c r="A163" s="39"/>
      <c r="B163" s="48" t="s">
        <v>253</v>
      </c>
      <c r="C163" s="49"/>
      <c r="D163" s="50" t="s">
        <v>254</v>
      </c>
      <c r="E163" s="51"/>
      <c r="F163" s="52">
        <v>698000</v>
      </c>
      <c r="G163" s="53"/>
      <c r="H163" s="54">
        <v>665000</v>
      </c>
      <c r="I163" s="55"/>
      <c r="J163" s="54">
        <f>F163+H163</f>
        <v>1363000</v>
      </c>
      <c r="K163" s="55"/>
      <c r="L163" t="s">
        <v>318</v>
      </c>
      <c r="M163" t="s">
        <v>318</v>
      </c>
      <c r="N163" t="s">
        <v>318</v>
      </c>
      <c r="O163" s="78" t="s">
        <v>318</v>
      </c>
      <c r="P163" s="81" t="s">
        <v>318</v>
      </c>
      <c r="Q163" s="78" t="s">
        <v>318</v>
      </c>
      <c r="R163" t="s">
        <v>318</v>
      </c>
      <c r="S163" t="s">
        <v>318</v>
      </c>
      <c r="T163" t="s">
        <v>318</v>
      </c>
      <c r="U163" t="s">
        <v>318</v>
      </c>
    </row>
    <row r="164" spans="1:21" ht="15.75" x14ac:dyDescent="0.3">
      <c r="A164" s="39"/>
      <c r="B164" s="56" t="s">
        <v>255</v>
      </c>
      <c r="C164" s="56"/>
      <c r="D164" s="56"/>
      <c r="E164" s="56"/>
      <c r="F164" s="56"/>
      <c r="G164" s="56"/>
      <c r="H164" s="56"/>
      <c r="I164" s="56"/>
      <c r="J164" s="56"/>
      <c r="K164" s="56"/>
    </row>
    <row r="165" spans="1:21" ht="15.75" x14ac:dyDescent="0.3">
      <c r="A165" s="39"/>
      <c r="B165" s="57"/>
      <c r="C165" s="57"/>
      <c r="D165" s="57"/>
      <c r="E165" s="57"/>
      <c r="F165" s="58"/>
      <c r="G165" s="58"/>
      <c r="H165" s="58"/>
      <c r="I165" s="58"/>
      <c r="J165" s="58"/>
      <c r="K165" s="58"/>
    </row>
    <row r="166" spans="1:21" ht="15.75" x14ac:dyDescent="0.3">
      <c r="A166" s="39"/>
      <c r="B166" s="42" t="s">
        <v>283</v>
      </c>
      <c r="C166" s="42"/>
      <c r="D166" s="42"/>
      <c r="E166" s="42"/>
      <c r="F166" s="42"/>
      <c r="G166" s="42"/>
      <c r="H166" s="42"/>
      <c r="I166" s="40"/>
      <c r="J166" s="40"/>
      <c r="K166" s="40"/>
    </row>
    <row r="167" spans="1:21" ht="15.75" x14ac:dyDescent="0.3">
      <c r="A167" s="39"/>
      <c r="B167" s="43" t="s">
        <v>193</v>
      </c>
      <c r="C167" s="44"/>
      <c r="D167" s="44"/>
      <c r="E167" s="45"/>
      <c r="F167" s="46" t="s">
        <v>194</v>
      </c>
      <c r="G167" s="47"/>
      <c r="H167" s="46" t="s">
        <v>195</v>
      </c>
      <c r="I167" s="47"/>
      <c r="J167" s="46" t="s">
        <v>196</v>
      </c>
      <c r="K167" s="47"/>
    </row>
    <row r="168" spans="1:21" ht="15.75" x14ac:dyDescent="0.3">
      <c r="A168" s="39"/>
      <c r="B168" s="48" t="s">
        <v>253</v>
      </c>
      <c r="C168" s="49"/>
      <c r="D168" s="50" t="s">
        <v>254</v>
      </c>
      <c r="E168" s="51"/>
      <c r="F168" s="52">
        <v>600000</v>
      </c>
      <c r="G168" s="53"/>
      <c r="H168" s="54">
        <v>250000</v>
      </c>
      <c r="I168" s="55"/>
      <c r="J168" s="54">
        <v>850000</v>
      </c>
      <c r="K168" s="55"/>
      <c r="L168" t="s">
        <v>318</v>
      </c>
      <c r="M168" t="s">
        <v>318</v>
      </c>
      <c r="N168" t="s">
        <v>318</v>
      </c>
      <c r="O168" s="78" t="s">
        <v>318</v>
      </c>
      <c r="P168" s="81" t="s">
        <v>318</v>
      </c>
      <c r="Q168" s="78" t="s">
        <v>318</v>
      </c>
      <c r="R168" t="s">
        <v>318</v>
      </c>
      <c r="S168" t="s">
        <v>318</v>
      </c>
      <c r="T168" t="s">
        <v>318</v>
      </c>
      <c r="U168" t="s">
        <v>318</v>
      </c>
    </row>
    <row r="169" spans="1:21" ht="15.75" x14ac:dyDescent="0.3">
      <c r="A169" s="39"/>
      <c r="B169" s="56" t="s">
        <v>255</v>
      </c>
      <c r="C169" s="56"/>
      <c r="D169" s="56"/>
      <c r="E169" s="56"/>
      <c r="F169" s="56"/>
      <c r="G169" s="56"/>
      <c r="H169" s="56"/>
      <c r="I169" s="56"/>
      <c r="J169" s="56"/>
      <c r="K169" s="56"/>
    </row>
    <row r="170" spans="1:21" ht="15.75" x14ac:dyDescent="0.3">
      <c r="A170" s="39"/>
      <c r="B170" s="57"/>
      <c r="C170" s="57"/>
      <c r="D170" s="57"/>
      <c r="E170" s="57"/>
      <c r="F170" s="58"/>
      <c r="G170" s="58"/>
      <c r="H170" s="58"/>
      <c r="I170" s="58"/>
      <c r="J170" s="58"/>
      <c r="K170" s="58"/>
    </row>
    <row r="171" spans="1:21" ht="15.75" x14ac:dyDescent="0.3">
      <c r="A171" s="39"/>
      <c r="B171" s="42" t="s">
        <v>284</v>
      </c>
      <c r="C171" s="42"/>
      <c r="D171" s="42"/>
      <c r="E171" s="42"/>
      <c r="F171" s="42"/>
      <c r="G171" s="42"/>
      <c r="H171" s="42"/>
      <c r="I171" s="40"/>
      <c r="J171" s="40"/>
      <c r="K171" s="40"/>
    </row>
    <row r="172" spans="1:21" ht="15.75" x14ac:dyDescent="0.3">
      <c r="A172" s="39"/>
      <c r="B172" s="43" t="s">
        <v>193</v>
      </c>
      <c r="C172" s="44"/>
      <c r="D172" s="44"/>
      <c r="E172" s="45"/>
      <c r="F172" s="46" t="s">
        <v>194</v>
      </c>
      <c r="G172" s="47"/>
      <c r="H172" s="46" t="s">
        <v>195</v>
      </c>
      <c r="I172" s="47"/>
      <c r="J172" s="46" t="s">
        <v>196</v>
      </c>
      <c r="K172" s="47"/>
    </row>
    <row r="173" spans="1:21" ht="15.75" x14ac:dyDescent="0.3">
      <c r="A173" s="39"/>
      <c r="B173" s="48" t="s">
        <v>253</v>
      </c>
      <c r="C173" s="49"/>
      <c r="D173" s="50" t="s">
        <v>254</v>
      </c>
      <c r="E173" s="51"/>
      <c r="F173" s="52">
        <v>4900000</v>
      </c>
      <c r="G173" s="53"/>
      <c r="H173" s="54">
        <v>-574492</v>
      </c>
      <c r="I173" s="55"/>
      <c r="J173" s="54">
        <v>4325508</v>
      </c>
      <c r="K173" s="55"/>
      <c r="L173" t="s">
        <v>318</v>
      </c>
      <c r="M173" t="s">
        <v>318</v>
      </c>
      <c r="N173" t="s">
        <v>318</v>
      </c>
      <c r="O173" s="78" t="s">
        <v>318</v>
      </c>
      <c r="P173" s="81" t="s">
        <v>318</v>
      </c>
      <c r="Q173" s="78" t="s">
        <v>318</v>
      </c>
      <c r="R173" t="s">
        <v>318</v>
      </c>
      <c r="S173" t="s">
        <v>318</v>
      </c>
      <c r="T173" t="s">
        <v>318</v>
      </c>
      <c r="U173" t="s">
        <v>318</v>
      </c>
    </row>
    <row r="174" spans="1:21" ht="15.75" x14ac:dyDescent="0.3">
      <c r="A174" s="39"/>
      <c r="B174" s="56" t="s">
        <v>285</v>
      </c>
      <c r="C174" s="56"/>
      <c r="D174" s="56"/>
      <c r="E174" s="56"/>
      <c r="F174" s="56"/>
      <c r="G174" s="56"/>
      <c r="H174" s="56"/>
      <c r="I174" s="56"/>
      <c r="J174" s="56"/>
      <c r="K174" s="56"/>
    </row>
    <row r="175" spans="1:21" x14ac:dyDescent="0.25">
      <c r="A175" s="39"/>
      <c r="B175" s="39"/>
      <c r="C175" s="39"/>
      <c r="D175" s="39"/>
      <c r="E175" s="39"/>
      <c r="F175" s="40"/>
      <c r="G175" s="40"/>
      <c r="H175" s="40"/>
      <c r="I175" s="40"/>
      <c r="J175" s="40"/>
      <c r="K175" s="40"/>
    </row>
    <row r="176" spans="1:21" ht="18" x14ac:dyDescent="0.35">
      <c r="A176" s="41" t="s">
        <v>286</v>
      </c>
      <c r="B176" s="41"/>
      <c r="C176" s="41"/>
      <c r="D176" s="41"/>
      <c r="E176" s="41"/>
      <c r="F176" s="41"/>
      <c r="G176" s="40"/>
      <c r="H176" s="40"/>
      <c r="I176" s="40"/>
      <c r="J176" s="40"/>
      <c r="K176" s="40"/>
    </row>
    <row r="177" spans="1:21" ht="15.75" x14ac:dyDescent="0.3">
      <c r="A177" s="39"/>
      <c r="B177" s="57"/>
      <c r="C177" s="57"/>
      <c r="D177" s="57"/>
      <c r="E177" s="57"/>
      <c r="F177" s="58"/>
      <c r="G177" s="58"/>
      <c r="H177" s="58"/>
      <c r="I177" s="58"/>
      <c r="J177" s="58"/>
      <c r="K177" s="58"/>
    </row>
    <row r="178" spans="1:21" ht="15.75" x14ac:dyDescent="0.3">
      <c r="A178" s="39"/>
      <c r="B178" s="42" t="s">
        <v>287</v>
      </c>
      <c r="C178" s="42"/>
      <c r="D178" s="42"/>
      <c r="E178" s="42"/>
      <c r="F178" s="42"/>
      <c r="G178" s="42"/>
      <c r="H178" s="42"/>
      <c r="I178" s="40"/>
      <c r="J178" s="40"/>
      <c r="K178" s="40"/>
    </row>
    <row r="179" spans="1:21" ht="15.75" x14ac:dyDescent="0.3">
      <c r="A179" s="39"/>
      <c r="B179" s="43" t="s">
        <v>193</v>
      </c>
      <c r="C179" s="44"/>
      <c r="D179" s="44"/>
      <c r="E179" s="45"/>
      <c r="F179" s="46" t="s">
        <v>194</v>
      </c>
      <c r="G179" s="47"/>
      <c r="H179" s="46" t="s">
        <v>195</v>
      </c>
      <c r="I179" s="47"/>
      <c r="J179" s="46" t="s">
        <v>196</v>
      </c>
      <c r="K179" s="47"/>
    </row>
    <row r="180" spans="1:21" ht="15.75" x14ac:dyDescent="0.3">
      <c r="A180" s="39"/>
      <c r="B180" s="48" t="s">
        <v>288</v>
      </c>
      <c r="C180" s="49"/>
      <c r="D180" s="50" t="s">
        <v>289</v>
      </c>
      <c r="E180" s="51"/>
      <c r="F180" s="52">
        <v>0</v>
      </c>
      <c r="G180" s="53"/>
      <c r="H180" s="54">
        <v>1500000</v>
      </c>
      <c r="I180" s="55"/>
      <c r="J180" s="54">
        <f>F180+H180</f>
        <v>1500000</v>
      </c>
      <c r="K180" s="55"/>
      <c r="L180" t="s">
        <v>318</v>
      </c>
      <c r="M180" t="s">
        <v>318</v>
      </c>
      <c r="N180" t="s">
        <v>318</v>
      </c>
      <c r="O180" s="78" t="s">
        <v>318</v>
      </c>
      <c r="P180" s="81" t="s">
        <v>318</v>
      </c>
      <c r="Q180" s="78" t="s">
        <v>318</v>
      </c>
      <c r="R180" t="s">
        <v>318</v>
      </c>
      <c r="S180" t="s">
        <v>318</v>
      </c>
      <c r="T180" t="s">
        <v>318</v>
      </c>
      <c r="U180" t="s">
        <v>318</v>
      </c>
    </row>
    <row r="181" spans="1:21" ht="15.75" x14ac:dyDescent="0.3">
      <c r="A181" s="39"/>
      <c r="B181" s="48" t="s">
        <v>197</v>
      </c>
      <c r="C181" s="49"/>
      <c r="D181" s="50" t="s">
        <v>198</v>
      </c>
      <c r="E181" s="51"/>
      <c r="F181" s="52">
        <v>1500000</v>
      </c>
      <c r="G181" s="53"/>
      <c r="H181" s="54">
        <v>500000</v>
      </c>
      <c r="I181" s="55"/>
      <c r="J181" s="54">
        <f>F181+H181</f>
        <v>2000000</v>
      </c>
      <c r="K181" s="55"/>
      <c r="L181" t="s">
        <v>318</v>
      </c>
      <c r="M181" t="s">
        <v>318</v>
      </c>
      <c r="N181" t="s">
        <v>318</v>
      </c>
      <c r="O181" s="78" t="s">
        <v>318</v>
      </c>
      <c r="P181" s="81" t="s">
        <v>318</v>
      </c>
      <c r="Q181" s="78" t="s">
        <v>318</v>
      </c>
      <c r="R181" t="s">
        <v>318</v>
      </c>
      <c r="S181" t="s">
        <v>318</v>
      </c>
      <c r="T181" t="s">
        <v>318</v>
      </c>
      <c r="U181" t="s">
        <v>318</v>
      </c>
    </row>
    <row r="182" spans="1:21" ht="15.75" x14ac:dyDescent="0.3">
      <c r="A182" s="39"/>
      <c r="B182" s="48" t="s">
        <v>290</v>
      </c>
      <c r="C182" s="49"/>
      <c r="D182" s="50" t="s">
        <v>291</v>
      </c>
      <c r="E182" s="51"/>
      <c r="F182" s="52">
        <v>0</v>
      </c>
      <c r="G182" s="53"/>
      <c r="H182" s="54">
        <v>500000</v>
      </c>
      <c r="I182" s="55"/>
      <c r="J182" s="54">
        <f t="shared" ref="J182:J183" si="0">F182+H182</f>
        <v>500000</v>
      </c>
      <c r="K182" s="55"/>
      <c r="L182" t="s">
        <v>318</v>
      </c>
      <c r="M182" t="s">
        <v>318</v>
      </c>
      <c r="N182" t="s">
        <v>318</v>
      </c>
      <c r="O182" s="78" t="s">
        <v>318</v>
      </c>
      <c r="P182" s="81" t="s">
        <v>318</v>
      </c>
      <c r="Q182" s="78" t="s">
        <v>318</v>
      </c>
      <c r="R182" t="s">
        <v>318</v>
      </c>
      <c r="S182" t="s">
        <v>318</v>
      </c>
      <c r="T182" t="s">
        <v>318</v>
      </c>
      <c r="U182" t="s">
        <v>318</v>
      </c>
    </row>
    <row r="183" spans="1:21" ht="15.75" x14ac:dyDescent="0.3">
      <c r="A183" s="39"/>
      <c r="B183" s="48" t="s">
        <v>292</v>
      </c>
      <c r="C183" s="49"/>
      <c r="D183" s="50" t="s">
        <v>293</v>
      </c>
      <c r="E183" s="51"/>
      <c r="F183" s="52">
        <v>0</v>
      </c>
      <c r="G183" s="53"/>
      <c r="H183" s="54">
        <v>250000</v>
      </c>
      <c r="I183" s="55"/>
      <c r="J183" s="54">
        <f t="shared" si="0"/>
        <v>250000</v>
      </c>
      <c r="K183" s="55"/>
      <c r="L183" t="s">
        <v>318</v>
      </c>
      <c r="M183" t="s">
        <v>318</v>
      </c>
      <c r="N183" t="s">
        <v>318</v>
      </c>
      <c r="O183" s="78" t="s">
        <v>318</v>
      </c>
      <c r="P183" s="81" t="s">
        <v>318</v>
      </c>
      <c r="Q183" s="78" t="s">
        <v>318</v>
      </c>
      <c r="R183" t="s">
        <v>318</v>
      </c>
      <c r="S183" t="s">
        <v>318</v>
      </c>
      <c r="T183" t="s">
        <v>318</v>
      </c>
      <c r="U183" t="s">
        <v>318</v>
      </c>
    </row>
    <row r="184" spans="1:21" ht="15.75" x14ac:dyDescent="0.3">
      <c r="A184" s="39"/>
      <c r="B184" s="61" t="s">
        <v>294</v>
      </c>
      <c r="C184" s="61"/>
      <c r="D184" s="61"/>
      <c r="E184" s="61"/>
      <c r="F184" s="61"/>
      <c r="G184" s="61"/>
      <c r="H184" s="61"/>
      <c r="I184" s="61"/>
      <c r="J184" s="61"/>
      <c r="K184" s="61"/>
    </row>
    <row r="185" spans="1:21" ht="15.75" x14ac:dyDescent="0.3">
      <c r="A185" s="39"/>
      <c r="B185" s="57"/>
      <c r="C185" s="57"/>
      <c r="D185" s="57"/>
      <c r="E185" s="57"/>
      <c r="F185" s="58"/>
      <c r="G185" s="58"/>
      <c r="H185" s="58"/>
      <c r="I185" s="58"/>
      <c r="J185" s="58"/>
      <c r="K185" s="58"/>
    </row>
    <row r="186" spans="1:21" ht="18" x14ac:dyDescent="0.35">
      <c r="A186" s="41" t="s">
        <v>295</v>
      </c>
      <c r="B186" s="41"/>
      <c r="C186" s="41"/>
      <c r="D186" s="41"/>
      <c r="E186" s="41"/>
      <c r="F186" s="41"/>
      <c r="G186" s="40"/>
      <c r="H186" s="40"/>
      <c r="I186" s="40"/>
      <c r="J186" s="40"/>
      <c r="K186" s="40"/>
    </row>
    <row r="187" spans="1:21" ht="15.75" x14ac:dyDescent="0.3">
      <c r="A187" s="39"/>
      <c r="B187" s="57"/>
      <c r="C187" s="57"/>
      <c r="D187" s="57"/>
      <c r="E187" s="57"/>
      <c r="F187" s="58"/>
      <c r="G187" s="58"/>
      <c r="H187" s="58"/>
      <c r="I187" s="58"/>
      <c r="J187" s="58"/>
      <c r="K187" s="58"/>
    </row>
    <row r="188" spans="1:21" ht="15.75" x14ac:dyDescent="0.3">
      <c r="A188" s="39"/>
      <c r="B188" s="42" t="s">
        <v>296</v>
      </c>
      <c r="C188" s="42"/>
      <c r="D188" s="42"/>
      <c r="E188" s="42"/>
      <c r="F188" s="42"/>
      <c r="G188" s="42"/>
      <c r="H188" s="42"/>
      <c r="I188" s="40"/>
      <c r="J188" s="40"/>
      <c r="K188" s="40"/>
    </row>
    <row r="189" spans="1:21" ht="15.75" x14ac:dyDescent="0.3">
      <c r="A189" s="39"/>
      <c r="B189" s="43" t="s">
        <v>193</v>
      </c>
      <c r="C189" s="44"/>
      <c r="D189" s="44"/>
      <c r="E189" s="45"/>
      <c r="F189" s="46" t="s">
        <v>194</v>
      </c>
      <c r="G189" s="47"/>
      <c r="H189" s="46" t="s">
        <v>195</v>
      </c>
      <c r="I189" s="47"/>
      <c r="J189" s="46" t="s">
        <v>196</v>
      </c>
      <c r="K189" s="47"/>
    </row>
    <row r="190" spans="1:21" ht="15.75" x14ac:dyDescent="0.3">
      <c r="A190" s="39"/>
      <c r="B190" s="48" t="s">
        <v>239</v>
      </c>
      <c r="C190" s="49"/>
      <c r="D190" s="50" t="s">
        <v>297</v>
      </c>
      <c r="E190" s="51"/>
      <c r="F190" s="52">
        <v>0</v>
      </c>
      <c r="G190" s="53"/>
      <c r="H190" s="54">
        <v>1000000</v>
      </c>
      <c r="I190" s="55"/>
      <c r="J190" s="54">
        <f t="shared" ref="J190" si="1">F190+H190</f>
        <v>1000000</v>
      </c>
      <c r="K190" s="55"/>
      <c r="L190" t="s">
        <v>318</v>
      </c>
      <c r="M190" t="s">
        <v>318</v>
      </c>
      <c r="N190" t="s">
        <v>318</v>
      </c>
      <c r="O190" s="78" t="s">
        <v>318</v>
      </c>
      <c r="P190" s="81" t="s">
        <v>318</v>
      </c>
      <c r="Q190" s="78" t="s">
        <v>318</v>
      </c>
      <c r="R190" t="s">
        <v>318</v>
      </c>
      <c r="S190" t="s">
        <v>318</v>
      </c>
      <c r="T190" t="s">
        <v>318</v>
      </c>
      <c r="U190" t="s">
        <v>318</v>
      </c>
    </row>
    <row r="191" spans="1:21" ht="15.75" x14ac:dyDescent="0.3">
      <c r="A191" s="39"/>
      <c r="B191" s="56" t="s">
        <v>298</v>
      </c>
      <c r="C191" s="56"/>
      <c r="D191" s="56"/>
      <c r="E191" s="56"/>
      <c r="F191" s="56"/>
      <c r="G191" s="56"/>
      <c r="H191" s="56"/>
      <c r="I191" s="56"/>
      <c r="J191" s="56"/>
      <c r="K191" s="56"/>
    </row>
    <row r="192" spans="1:21" ht="15.75" x14ac:dyDescent="0.3">
      <c r="A192" s="39"/>
      <c r="B192" s="57"/>
      <c r="C192" s="57"/>
      <c r="D192" s="57"/>
      <c r="E192" s="57"/>
      <c r="F192" s="58"/>
      <c r="G192" s="58"/>
      <c r="H192" s="58"/>
      <c r="I192" s="58"/>
      <c r="J192" s="58"/>
      <c r="K192" s="58"/>
    </row>
    <row r="193" spans="1:21" ht="15.75" x14ac:dyDescent="0.3">
      <c r="A193" s="39"/>
      <c r="B193" s="42" t="s">
        <v>299</v>
      </c>
      <c r="C193" s="42"/>
      <c r="D193" s="42"/>
      <c r="E193" s="42"/>
      <c r="F193" s="42"/>
      <c r="G193" s="42"/>
      <c r="H193" s="42"/>
      <c r="I193" s="40"/>
      <c r="J193" s="40"/>
      <c r="K193" s="40"/>
    </row>
    <row r="194" spans="1:21" ht="15.75" x14ac:dyDescent="0.3">
      <c r="A194" s="39"/>
      <c r="B194" s="43" t="s">
        <v>193</v>
      </c>
      <c r="C194" s="44"/>
      <c r="D194" s="44"/>
      <c r="E194" s="45"/>
      <c r="F194" s="46" t="s">
        <v>194</v>
      </c>
      <c r="G194" s="47"/>
      <c r="H194" s="46" t="s">
        <v>195</v>
      </c>
      <c r="I194" s="47"/>
      <c r="J194" s="46" t="s">
        <v>196</v>
      </c>
      <c r="K194" s="47"/>
    </row>
    <row r="195" spans="1:21" ht="15.75" x14ac:dyDescent="0.3">
      <c r="A195" s="39"/>
      <c r="B195" s="48" t="s">
        <v>197</v>
      </c>
      <c r="C195" s="49"/>
      <c r="D195" s="50" t="s">
        <v>198</v>
      </c>
      <c r="E195" s="51"/>
      <c r="F195" s="52">
        <v>0</v>
      </c>
      <c r="G195" s="53"/>
      <c r="H195" s="54">
        <v>500000</v>
      </c>
      <c r="I195" s="55"/>
      <c r="J195" s="54">
        <f t="shared" ref="J195" si="2">F195+H195</f>
        <v>500000</v>
      </c>
      <c r="K195" s="55"/>
      <c r="L195" t="s">
        <v>318</v>
      </c>
      <c r="M195" t="s">
        <v>318</v>
      </c>
      <c r="N195" t="s">
        <v>318</v>
      </c>
      <c r="O195" s="78" t="s">
        <v>318</v>
      </c>
      <c r="P195" s="81" t="s">
        <v>318</v>
      </c>
      <c r="Q195" s="78" t="s">
        <v>318</v>
      </c>
      <c r="R195" t="s">
        <v>318</v>
      </c>
      <c r="S195" t="s">
        <v>318</v>
      </c>
      <c r="T195" t="s">
        <v>318</v>
      </c>
      <c r="U195" t="s">
        <v>318</v>
      </c>
    </row>
    <row r="196" spans="1:21" ht="15.75" x14ac:dyDescent="0.3">
      <c r="A196" s="39"/>
      <c r="B196" s="56" t="s">
        <v>300</v>
      </c>
      <c r="C196" s="56"/>
      <c r="D196" s="56"/>
      <c r="E196" s="56"/>
      <c r="F196" s="56"/>
      <c r="G196" s="56"/>
      <c r="H196" s="56"/>
      <c r="I196" s="56"/>
      <c r="J196" s="56"/>
      <c r="K196" s="56"/>
    </row>
    <row r="197" spans="1:21" ht="15.75" x14ac:dyDescent="0.3">
      <c r="A197" s="39"/>
      <c r="B197" s="57"/>
      <c r="C197" s="57"/>
      <c r="D197" s="57"/>
      <c r="E197" s="57"/>
      <c r="F197" s="57"/>
      <c r="G197" s="57"/>
      <c r="H197" s="57"/>
      <c r="I197" s="57"/>
      <c r="J197" s="57"/>
      <c r="K197" s="57"/>
    </row>
    <row r="198" spans="1:21" ht="15.75" x14ac:dyDescent="0.3">
      <c r="A198" s="39"/>
      <c r="B198" s="42" t="s">
        <v>301</v>
      </c>
      <c r="C198" s="42"/>
      <c r="D198" s="42"/>
      <c r="E198" s="42"/>
      <c r="F198" s="42"/>
      <c r="G198" s="42"/>
      <c r="H198" s="42"/>
      <c r="I198" s="40"/>
      <c r="J198" s="40"/>
      <c r="K198" s="40"/>
    </row>
    <row r="199" spans="1:21" ht="15.75" x14ac:dyDescent="0.3">
      <c r="A199" s="39"/>
      <c r="B199" s="43" t="s">
        <v>193</v>
      </c>
      <c r="C199" s="44"/>
      <c r="D199" s="44"/>
      <c r="E199" s="45"/>
      <c r="F199" s="46" t="s">
        <v>194</v>
      </c>
      <c r="G199" s="47"/>
      <c r="H199" s="46" t="s">
        <v>195</v>
      </c>
      <c r="I199" s="47"/>
      <c r="J199" s="46" t="s">
        <v>196</v>
      </c>
      <c r="K199" s="47"/>
    </row>
    <row r="200" spans="1:21" ht="15.75" x14ac:dyDescent="0.3">
      <c r="A200" s="39"/>
      <c r="B200" s="48" t="s">
        <v>197</v>
      </c>
      <c r="C200" s="49"/>
      <c r="D200" s="50" t="s">
        <v>198</v>
      </c>
      <c r="E200" s="51"/>
      <c r="F200" s="52">
        <v>0</v>
      </c>
      <c r="G200" s="53"/>
      <c r="H200" s="54">
        <f>6275824-600000-43264</f>
        <v>5632560</v>
      </c>
      <c r="I200" s="55"/>
      <c r="J200" s="54">
        <f t="shared" ref="J200" si="3">F200+H200</f>
        <v>5632560</v>
      </c>
      <c r="K200" s="55"/>
      <c r="L200" t="s">
        <v>318</v>
      </c>
      <c r="M200" t="s">
        <v>318</v>
      </c>
      <c r="N200" t="s">
        <v>318</v>
      </c>
      <c r="O200" s="78" t="s">
        <v>318</v>
      </c>
      <c r="P200" s="81" t="s">
        <v>318</v>
      </c>
      <c r="Q200" s="78" t="s">
        <v>318</v>
      </c>
      <c r="R200" t="s">
        <v>318</v>
      </c>
      <c r="S200" t="s">
        <v>318</v>
      </c>
      <c r="T200" t="s">
        <v>318</v>
      </c>
      <c r="U200" t="s">
        <v>318</v>
      </c>
    </row>
    <row r="201" spans="1:21" ht="15.75" x14ac:dyDescent="0.3">
      <c r="A201" s="39"/>
      <c r="B201" s="48" t="s">
        <v>302</v>
      </c>
      <c r="C201" s="49"/>
      <c r="D201" s="50" t="s">
        <v>303</v>
      </c>
      <c r="E201" s="51"/>
      <c r="F201" s="52">
        <v>0</v>
      </c>
      <c r="G201" s="53"/>
      <c r="H201" s="54">
        <v>875000</v>
      </c>
      <c r="I201" s="55"/>
      <c r="J201" s="54">
        <v>875000</v>
      </c>
      <c r="K201" s="55"/>
      <c r="L201" t="s">
        <v>318</v>
      </c>
      <c r="M201" t="s">
        <v>318</v>
      </c>
      <c r="N201" t="s">
        <v>318</v>
      </c>
      <c r="O201" s="78" t="s">
        <v>318</v>
      </c>
      <c r="P201" s="81" t="s">
        <v>318</v>
      </c>
      <c r="Q201" s="78" t="s">
        <v>318</v>
      </c>
      <c r="R201" t="s">
        <v>318</v>
      </c>
      <c r="S201" t="s">
        <v>318</v>
      </c>
      <c r="T201" t="s">
        <v>318</v>
      </c>
      <c r="U201" t="s">
        <v>318</v>
      </c>
    </row>
    <row r="202" spans="1:21" ht="15.75" x14ac:dyDescent="0.3">
      <c r="A202" s="39"/>
      <c r="B202" s="56" t="s">
        <v>304</v>
      </c>
      <c r="C202" s="56"/>
      <c r="D202" s="56"/>
      <c r="E202" s="56"/>
      <c r="F202" s="56"/>
      <c r="G202" s="56"/>
      <c r="H202" s="56"/>
      <c r="I202" s="56"/>
      <c r="J202" s="56"/>
      <c r="K202" s="56"/>
    </row>
    <row r="203" spans="1:21" ht="15.75" x14ac:dyDescent="0.3">
      <c r="A203" s="39"/>
      <c r="B203" s="57"/>
      <c r="C203" s="57"/>
      <c r="D203" s="57"/>
      <c r="E203" s="57"/>
      <c r="F203" s="57"/>
      <c r="G203" s="57"/>
      <c r="H203" s="57"/>
      <c r="I203" s="57"/>
      <c r="J203" s="57"/>
      <c r="K203" s="57"/>
    </row>
    <row r="204" spans="1:21" ht="15.75" x14ac:dyDescent="0.3">
      <c r="A204" s="39"/>
      <c r="B204" s="42" t="s">
        <v>305</v>
      </c>
      <c r="C204" s="42"/>
      <c r="D204" s="42"/>
      <c r="E204" s="42"/>
      <c r="F204" s="42"/>
      <c r="G204" s="42"/>
      <c r="H204" s="42"/>
      <c r="I204" s="40"/>
      <c r="J204" s="40"/>
      <c r="K204" s="40"/>
    </row>
    <row r="205" spans="1:21" ht="15.75" x14ac:dyDescent="0.3">
      <c r="A205" s="39"/>
      <c r="B205" s="43" t="s">
        <v>193</v>
      </c>
      <c r="C205" s="44"/>
      <c r="D205" s="44"/>
      <c r="E205" s="45"/>
      <c r="F205" s="46" t="s">
        <v>194</v>
      </c>
      <c r="G205" s="47"/>
      <c r="H205" s="46" t="s">
        <v>195</v>
      </c>
      <c r="I205" s="47"/>
      <c r="J205" s="46" t="s">
        <v>196</v>
      </c>
      <c r="K205" s="47"/>
    </row>
    <row r="206" spans="1:21" ht="30.75" x14ac:dyDescent="0.3">
      <c r="A206" s="39"/>
      <c r="B206" s="48" t="s">
        <v>197</v>
      </c>
      <c r="C206" s="49"/>
      <c r="D206" s="50" t="s">
        <v>198</v>
      </c>
      <c r="E206" s="51"/>
      <c r="F206" s="52">
        <v>0</v>
      </c>
      <c r="G206" s="53"/>
      <c r="H206" s="54">
        <v>600000</v>
      </c>
      <c r="I206" s="55"/>
      <c r="J206" s="54">
        <f t="shared" ref="J206" si="4">F206+H206</f>
        <v>600000</v>
      </c>
      <c r="K206" s="74"/>
      <c r="L206" s="32" t="s">
        <v>319</v>
      </c>
      <c r="M206" s="32"/>
      <c r="N206" s="32"/>
      <c r="O206" s="79">
        <v>600000</v>
      </c>
      <c r="P206" s="82">
        <v>0.1</v>
      </c>
      <c r="Q206" s="79">
        <v>60000</v>
      </c>
      <c r="R206" s="75" t="s">
        <v>166</v>
      </c>
      <c r="S206" s="75" t="s">
        <v>166</v>
      </c>
      <c r="T206" s="76">
        <v>3</v>
      </c>
      <c r="U206" s="32">
        <v>3</v>
      </c>
    </row>
    <row r="207" spans="1:21" ht="15.75" x14ac:dyDescent="0.3">
      <c r="A207" s="39"/>
      <c r="B207" s="56" t="s">
        <v>306</v>
      </c>
      <c r="C207" s="56"/>
      <c r="D207" s="56"/>
      <c r="E207" s="56"/>
      <c r="F207" s="56"/>
      <c r="G207" s="56"/>
      <c r="H207" s="56"/>
      <c r="I207" s="56"/>
      <c r="J207" s="56"/>
      <c r="K207" s="56"/>
    </row>
    <row r="208" spans="1:21" ht="15.75" x14ac:dyDescent="0.3">
      <c r="A208" s="39"/>
      <c r="B208" s="57"/>
      <c r="C208" s="57"/>
      <c r="D208" s="57"/>
      <c r="E208" s="57"/>
      <c r="F208" s="57"/>
      <c r="G208" s="57"/>
      <c r="H208" s="57"/>
      <c r="I208" s="57"/>
      <c r="J208" s="57"/>
      <c r="K208" s="57"/>
    </row>
    <row r="209" spans="1:21" ht="15.75" x14ac:dyDescent="0.3">
      <c r="A209" s="39"/>
      <c r="B209" s="42" t="s">
        <v>307</v>
      </c>
      <c r="C209" s="42"/>
      <c r="D209" s="42"/>
      <c r="E209" s="42"/>
      <c r="F209" s="42"/>
      <c r="G209" s="42"/>
      <c r="H209" s="42"/>
      <c r="I209" s="40"/>
      <c r="J209" s="40"/>
      <c r="K209" s="40"/>
    </row>
    <row r="210" spans="1:21" ht="15.75" x14ac:dyDescent="0.3">
      <c r="A210" s="39"/>
      <c r="B210" s="43" t="s">
        <v>193</v>
      </c>
      <c r="C210" s="44"/>
      <c r="D210" s="44"/>
      <c r="E210" s="45"/>
      <c r="F210" s="46" t="s">
        <v>194</v>
      </c>
      <c r="G210" s="47"/>
      <c r="H210" s="46" t="s">
        <v>195</v>
      </c>
      <c r="I210" s="47"/>
      <c r="J210" s="46" t="s">
        <v>196</v>
      </c>
      <c r="K210" s="47"/>
    </row>
    <row r="211" spans="1:21" ht="15.75" x14ac:dyDescent="0.3">
      <c r="A211" s="39"/>
      <c r="B211" s="48" t="s">
        <v>239</v>
      </c>
      <c r="C211" s="49"/>
      <c r="D211" s="50" t="s">
        <v>240</v>
      </c>
      <c r="E211" s="51"/>
      <c r="F211" s="52">
        <v>0</v>
      </c>
      <c r="G211" s="53"/>
      <c r="H211" s="54">
        <v>11000</v>
      </c>
      <c r="I211" s="55"/>
      <c r="J211" s="54">
        <f t="shared" ref="J211" si="5">F211+H211</f>
        <v>11000</v>
      </c>
      <c r="K211" s="55"/>
      <c r="L211" t="s">
        <v>318</v>
      </c>
      <c r="M211" t="s">
        <v>318</v>
      </c>
      <c r="N211" t="s">
        <v>318</v>
      </c>
      <c r="O211" s="78" t="s">
        <v>318</v>
      </c>
      <c r="P211" s="81" t="s">
        <v>318</v>
      </c>
      <c r="Q211" s="78" t="s">
        <v>318</v>
      </c>
      <c r="R211" t="s">
        <v>318</v>
      </c>
      <c r="S211" t="s">
        <v>318</v>
      </c>
      <c r="T211" t="s">
        <v>318</v>
      </c>
      <c r="U211" t="s">
        <v>318</v>
      </c>
    </row>
    <row r="212" spans="1:21" ht="15.75" x14ac:dyDescent="0.3">
      <c r="A212" s="39"/>
      <c r="B212" s="56" t="s">
        <v>308</v>
      </c>
      <c r="C212" s="56"/>
      <c r="D212" s="56"/>
      <c r="E212" s="56"/>
      <c r="F212" s="56"/>
      <c r="G212" s="56"/>
      <c r="H212" s="56"/>
      <c r="I212" s="56"/>
      <c r="J212" s="56"/>
      <c r="K212" s="56"/>
    </row>
    <row r="213" spans="1:21" x14ac:dyDescent="0.25">
      <c r="A213" s="39"/>
      <c r="B213" s="39"/>
      <c r="C213" s="39"/>
      <c r="D213" s="39"/>
      <c r="E213" s="39"/>
      <c r="F213" s="40"/>
      <c r="G213" s="40"/>
      <c r="H213" s="40"/>
      <c r="I213" s="40"/>
      <c r="J213" s="40"/>
      <c r="K213" s="40"/>
    </row>
    <row r="214" spans="1:21" ht="15.75" x14ac:dyDescent="0.3">
      <c r="A214" s="39"/>
      <c r="B214" s="42" t="s">
        <v>309</v>
      </c>
      <c r="C214" s="42"/>
      <c r="D214" s="42"/>
      <c r="E214" s="42"/>
      <c r="F214" s="42"/>
      <c r="G214" s="42"/>
      <c r="H214" s="42"/>
      <c r="I214" s="40"/>
      <c r="J214" s="40"/>
      <c r="K214" s="40"/>
    </row>
    <row r="215" spans="1:21" ht="15.75" x14ac:dyDescent="0.3">
      <c r="A215" s="39"/>
      <c r="B215" s="43" t="s">
        <v>193</v>
      </c>
      <c r="C215" s="44"/>
      <c r="D215" s="44"/>
      <c r="E215" s="45"/>
      <c r="F215" s="46" t="s">
        <v>194</v>
      </c>
      <c r="G215" s="47"/>
      <c r="H215" s="46" t="s">
        <v>195</v>
      </c>
      <c r="I215" s="47"/>
      <c r="J215" s="46" t="s">
        <v>196</v>
      </c>
      <c r="K215" s="47"/>
    </row>
    <row r="216" spans="1:21" ht="30.75" x14ac:dyDescent="0.3">
      <c r="A216" s="39"/>
      <c r="B216" s="48" t="s">
        <v>239</v>
      </c>
      <c r="C216" s="49"/>
      <c r="D216" s="50" t="s">
        <v>240</v>
      </c>
      <c r="E216" s="51"/>
      <c r="F216" s="52">
        <v>0</v>
      </c>
      <c r="G216" s="53"/>
      <c r="H216" s="54">
        <v>17500</v>
      </c>
      <c r="I216" s="55"/>
      <c r="J216" s="54">
        <v>17500</v>
      </c>
      <c r="K216" s="55"/>
      <c r="L216" s="32" t="s">
        <v>319</v>
      </c>
      <c r="O216" s="78">
        <v>17500</v>
      </c>
      <c r="P216" s="81">
        <v>1</v>
      </c>
      <c r="Q216" s="78">
        <v>17500</v>
      </c>
      <c r="R216" s="75" t="s">
        <v>166</v>
      </c>
      <c r="S216" s="75" t="s">
        <v>166</v>
      </c>
      <c r="T216" s="76">
        <v>3</v>
      </c>
      <c r="U216" s="32">
        <v>3</v>
      </c>
    </row>
    <row r="217" spans="1:21" ht="30.75" x14ac:dyDescent="0.3">
      <c r="A217" s="39"/>
      <c r="B217" s="48" t="s">
        <v>202</v>
      </c>
      <c r="C217" s="49"/>
      <c r="D217" s="50" t="s">
        <v>310</v>
      </c>
      <c r="E217" s="51"/>
      <c r="F217" s="52">
        <v>0</v>
      </c>
      <c r="G217" s="53"/>
      <c r="H217" s="54">
        <v>25000</v>
      </c>
      <c r="I217" s="55"/>
      <c r="J217" s="54">
        <v>25000</v>
      </c>
      <c r="K217" s="55"/>
      <c r="L217" s="32" t="s">
        <v>319</v>
      </c>
      <c r="O217" s="78">
        <v>25000</v>
      </c>
      <c r="P217" s="81">
        <v>1</v>
      </c>
      <c r="Q217" s="78">
        <v>25000</v>
      </c>
      <c r="R217" s="75" t="s">
        <v>166</v>
      </c>
      <c r="S217" s="75" t="s">
        <v>166</v>
      </c>
      <c r="T217" s="76">
        <v>3</v>
      </c>
      <c r="U217" s="32">
        <v>3</v>
      </c>
    </row>
    <row r="218" spans="1:21" ht="30.75" x14ac:dyDescent="0.3">
      <c r="A218" s="39"/>
      <c r="B218" s="48" t="s">
        <v>223</v>
      </c>
      <c r="C218" s="49"/>
      <c r="D218" s="50" t="s">
        <v>311</v>
      </c>
      <c r="E218" s="51"/>
      <c r="F218" s="52">
        <v>0</v>
      </c>
      <c r="G218" s="53"/>
      <c r="H218" s="54">
        <v>10000</v>
      </c>
      <c r="I218" s="55"/>
      <c r="J218" s="54">
        <v>10000</v>
      </c>
      <c r="K218" s="55"/>
      <c r="L218" s="32" t="s">
        <v>319</v>
      </c>
      <c r="O218" s="78">
        <v>10000</v>
      </c>
      <c r="P218" s="81">
        <v>1</v>
      </c>
      <c r="Q218" s="78">
        <v>10000</v>
      </c>
      <c r="R218" s="75" t="s">
        <v>166</v>
      </c>
      <c r="S218" s="75" t="s">
        <v>166</v>
      </c>
      <c r="T218" s="76">
        <v>3</v>
      </c>
      <c r="U218" s="32">
        <v>3</v>
      </c>
    </row>
    <row r="219" spans="1:21" ht="30.75" x14ac:dyDescent="0.3">
      <c r="A219" s="39"/>
      <c r="B219" s="48" t="s">
        <v>312</v>
      </c>
      <c r="C219" s="49"/>
      <c r="D219" s="50" t="s">
        <v>313</v>
      </c>
      <c r="E219" s="51"/>
      <c r="F219" s="52">
        <v>0</v>
      </c>
      <c r="G219" s="53"/>
      <c r="H219" s="54">
        <v>6300</v>
      </c>
      <c r="I219" s="55"/>
      <c r="J219" s="54">
        <v>6300</v>
      </c>
      <c r="K219" s="55"/>
      <c r="L219" s="32" t="s">
        <v>319</v>
      </c>
      <c r="O219" s="78">
        <v>6300</v>
      </c>
      <c r="P219" s="81">
        <v>1</v>
      </c>
      <c r="Q219" s="78">
        <v>6300</v>
      </c>
      <c r="R219" s="75" t="s">
        <v>166</v>
      </c>
      <c r="S219" s="75" t="s">
        <v>166</v>
      </c>
      <c r="T219" s="76">
        <v>3</v>
      </c>
      <c r="U219" s="32">
        <v>3</v>
      </c>
    </row>
    <row r="220" spans="1:21" ht="30.75" x14ac:dyDescent="0.3">
      <c r="A220" s="39"/>
      <c r="B220" s="48" t="s">
        <v>249</v>
      </c>
      <c r="C220" s="49"/>
      <c r="D220" s="50" t="s">
        <v>314</v>
      </c>
      <c r="E220" s="51"/>
      <c r="F220" s="52">
        <v>0</v>
      </c>
      <c r="G220" s="53"/>
      <c r="H220" s="54">
        <v>17500</v>
      </c>
      <c r="I220" s="55"/>
      <c r="J220" s="54">
        <v>17500</v>
      </c>
      <c r="K220" s="55"/>
      <c r="L220" s="32" t="s">
        <v>319</v>
      </c>
      <c r="O220" s="78">
        <v>17500</v>
      </c>
      <c r="P220" s="81">
        <v>1</v>
      </c>
      <c r="Q220" s="78">
        <v>17500</v>
      </c>
      <c r="R220" s="75" t="s">
        <v>166</v>
      </c>
      <c r="S220" s="75" t="s">
        <v>166</v>
      </c>
      <c r="T220" s="76">
        <v>3</v>
      </c>
      <c r="U220" s="32">
        <v>3</v>
      </c>
    </row>
    <row r="221" spans="1:21" ht="15.75" x14ac:dyDescent="0.3">
      <c r="A221" s="39"/>
      <c r="B221" s="56" t="s">
        <v>315</v>
      </c>
      <c r="C221" s="56"/>
      <c r="D221" s="56"/>
      <c r="E221" s="56"/>
      <c r="F221" s="56"/>
      <c r="G221" s="56"/>
      <c r="H221" s="56"/>
      <c r="I221" s="56"/>
      <c r="J221" s="56"/>
      <c r="K221" s="56"/>
    </row>
    <row r="222" spans="1:21" ht="15.75" x14ac:dyDescent="0.3">
      <c r="A222" s="39"/>
      <c r="B222" s="57"/>
      <c r="C222" s="57"/>
      <c r="D222" s="57"/>
      <c r="E222" s="57"/>
      <c r="F222" s="58"/>
      <c r="G222" s="58"/>
      <c r="H222" s="58"/>
      <c r="I222" s="58"/>
      <c r="J222" s="58"/>
      <c r="K222" s="58"/>
    </row>
    <row r="223" spans="1:21" ht="15.75" x14ac:dyDescent="0.3">
      <c r="A223" s="39"/>
      <c r="B223" s="39"/>
      <c r="C223" s="70"/>
      <c r="D223" s="70"/>
      <c r="E223" s="71" t="s">
        <v>316</v>
      </c>
      <c r="F223" s="71"/>
      <c r="G223" s="72">
        <f>SUM(F1:G220)</f>
        <v>77750911</v>
      </c>
      <c r="H223" s="72"/>
      <c r="I223" s="72">
        <f>SUM(H1:I220)</f>
        <v>30209162</v>
      </c>
      <c r="J223" s="72"/>
      <c r="K223" s="73">
        <f>SUM(J1:K220)</f>
        <v>107960073</v>
      </c>
    </row>
    <row r="224" spans="1:21" x14ac:dyDescent="0.25">
      <c r="A224" s="39"/>
      <c r="B224" s="39"/>
      <c r="C224" s="39"/>
      <c r="D224" s="39"/>
      <c r="E224" s="39"/>
      <c r="F224" s="40"/>
      <c r="G224" s="40"/>
      <c r="H224" s="40"/>
      <c r="I224" s="40"/>
      <c r="J224" s="40"/>
      <c r="K224" s="40"/>
    </row>
  </sheetData>
  <mergeCells count="501">
    <mergeCell ref="C223:D223"/>
    <mergeCell ref="E223:F223"/>
    <mergeCell ref="G223:H223"/>
    <mergeCell ref="I223:J223"/>
    <mergeCell ref="B220:C220"/>
    <mergeCell ref="D220:E220"/>
    <mergeCell ref="F220:G220"/>
    <mergeCell ref="H220:I220"/>
    <mergeCell ref="J220:K220"/>
    <mergeCell ref="B221:K221"/>
    <mergeCell ref="B218:C218"/>
    <mergeCell ref="D218:E218"/>
    <mergeCell ref="F218:G218"/>
    <mergeCell ref="H218:I218"/>
    <mergeCell ref="J218:K218"/>
    <mergeCell ref="B219:C219"/>
    <mergeCell ref="D219:E219"/>
    <mergeCell ref="F219:G219"/>
    <mergeCell ref="H219:I219"/>
    <mergeCell ref="J219:K219"/>
    <mergeCell ref="B216:C216"/>
    <mergeCell ref="D216:E216"/>
    <mergeCell ref="F216:G216"/>
    <mergeCell ref="H216:I216"/>
    <mergeCell ref="J216:K216"/>
    <mergeCell ref="B217:C217"/>
    <mergeCell ref="D217:E217"/>
    <mergeCell ref="F217:G217"/>
    <mergeCell ref="H217:I217"/>
    <mergeCell ref="J217:K217"/>
    <mergeCell ref="B212:K212"/>
    <mergeCell ref="B214:H214"/>
    <mergeCell ref="B215:E215"/>
    <mergeCell ref="F215:G215"/>
    <mergeCell ref="H215:I215"/>
    <mergeCell ref="J215:K215"/>
    <mergeCell ref="B209:H209"/>
    <mergeCell ref="B210:E210"/>
    <mergeCell ref="F210:G210"/>
    <mergeCell ref="H210:I210"/>
    <mergeCell ref="J210:K210"/>
    <mergeCell ref="B211:C211"/>
    <mergeCell ref="D211:E211"/>
    <mergeCell ref="F211:G211"/>
    <mergeCell ref="H211:I211"/>
    <mergeCell ref="J211:K211"/>
    <mergeCell ref="B206:C206"/>
    <mergeCell ref="D206:E206"/>
    <mergeCell ref="F206:G206"/>
    <mergeCell ref="H206:I206"/>
    <mergeCell ref="J206:K206"/>
    <mergeCell ref="B207:K207"/>
    <mergeCell ref="B202:K202"/>
    <mergeCell ref="B204:H204"/>
    <mergeCell ref="B205:E205"/>
    <mergeCell ref="F205:G205"/>
    <mergeCell ref="H205:I205"/>
    <mergeCell ref="J205:K205"/>
    <mergeCell ref="B200:C200"/>
    <mergeCell ref="D200:E200"/>
    <mergeCell ref="F200:G200"/>
    <mergeCell ref="H200:I200"/>
    <mergeCell ref="J200:K200"/>
    <mergeCell ref="B201:C201"/>
    <mergeCell ref="D201:E201"/>
    <mergeCell ref="F201:G201"/>
    <mergeCell ref="H201:I201"/>
    <mergeCell ref="J201:K201"/>
    <mergeCell ref="B196:K196"/>
    <mergeCell ref="B198:H198"/>
    <mergeCell ref="B199:E199"/>
    <mergeCell ref="F199:G199"/>
    <mergeCell ref="H199:I199"/>
    <mergeCell ref="J199:K199"/>
    <mergeCell ref="B193:H193"/>
    <mergeCell ref="B194:E194"/>
    <mergeCell ref="F194:G194"/>
    <mergeCell ref="H194:I194"/>
    <mergeCell ref="J194:K194"/>
    <mergeCell ref="B195:C195"/>
    <mergeCell ref="D195:E195"/>
    <mergeCell ref="F195:G195"/>
    <mergeCell ref="H195:I195"/>
    <mergeCell ref="J195:K195"/>
    <mergeCell ref="B190:C190"/>
    <mergeCell ref="D190:E190"/>
    <mergeCell ref="F190:G190"/>
    <mergeCell ref="H190:I190"/>
    <mergeCell ref="J190:K190"/>
    <mergeCell ref="B191:K191"/>
    <mergeCell ref="B184:K184"/>
    <mergeCell ref="A186:F186"/>
    <mergeCell ref="B188:H188"/>
    <mergeCell ref="B189:E189"/>
    <mergeCell ref="F189:G189"/>
    <mergeCell ref="H189:I189"/>
    <mergeCell ref="J189:K189"/>
    <mergeCell ref="B182:C182"/>
    <mergeCell ref="D182:E182"/>
    <mergeCell ref="F182:G182"/>
    <mergeCell ref="H182:I182"/>
    <mergeCell ref="J182:K182"/>
    <mergeCell ref="B183:C183"/>
    <mergeCell ref="D183:E183"/>
    <mergeCell ref="F183:G183"/>
    <mergeCell ref="H183:I183"/>
    <mergeCell ref="J183:K183"/>
    <mergeCell ref="B180:C180"/>
    <mergeCell ref="D180:E180"/>
    <mergeCell ref="F180:G180"/>
    <mergeCell ref="H180:I180"/>
    <mergeCell ref="J180:K180"/>
    <mergeCell ref="B181:C181"/>
    <mergeCell ref="D181:E181"/>
    <mergeCell ref="F181:G181"/>
    <mergeCell ref="H181:I181"/>
    <mergeCell ref="J181:K181"/>
    <mergeCell ref="B174:K174"/>
    <mergeCell ref="A176:F176"/>
    <mergeCell ref="B178:H178"/>
    <mergeCell ref="B179:E179"/>
    <mergeCell ref="F179:G179"/>
    <mergeCell ref="H179:I179"/>
    <mergeCell ref="J179:K179"/>
    <mergeCell ref="B171:H171"/>
    <mergeCell ref="B172:E172"/>
    <mergeCell ref="F172:G172"/>
    <mergeCell ref="H172:I172"/>
    <mergeCell ref="J172:K172"/>
    <mergeCell ref="B173:C173"/>
    <mergeCell ref="D173:E173"/>
    <mergeCell ref="F173:G173"/>
    <mergeCell ref="H173:I173"/>
    <mergeCell ref="J173:K173"/>
    <mergeCell ref="B168:C168"/>
    <mergeCell ref="D168:E168"/>
    <mergeCell ref="F168:G168"/>
    <mergeCell ref="H168:I168"/>
    <mergeCell ref="J168:K168"/>
    <mergeCell ref="B169:K169"/>
    <mergeCell ref="B164:K164"/>
    <mergeCell ref="B166:H166"/>
    <mergeCell ref="B167:E167"/>
    <mergeCell ref="F167:G167"/>
    <mergeCell ref="H167:I167"/>
    <mergeCell ref="J167:K167"/>
    <mergeCell ref="B161:H161"/>
    <mergeCell ref="B162:E162"/>
    <mergeCell ref="F162:G162"/>
    <mergeCell ref="H162:I162"/>
    <mergeCell ref="J162:K162"/>
    <mergeCell ref="B163:C163"/>
    <mergeCell ref="D163:E163"/>
    <mergeCell ref="F163:G163"/>
    <mergeCell ref="H163:I163"/>
    <mergeCell ref="J163:K163"/>
    <mergeCell ref="B158:C158"/>
    <mergeCell ref="D158:E158"/>
    <mergeCell ref="F158:G158"/>
    <mergeCell ref="H158:I158"/>
    <mergeCell ref="J158:K158"/>
    <mergeCell ref="B159:K159"/>
    <mergeCell ref="B154:K154"/>
    <mergeCell ref="B156:H156"/>
    <mergeCell ref="B157:E157"/>
    <mergeCell ref="F157:G157"/>
    <mergeCell ref="H157:I157"/>
    <mergeCell ref="J157:K157"/>
    <mergeCell ref="B151:H151"/>
    <mergeCell ref="B152:E152"/>
    <mergeCell ref="F152:G152"/>
    <mergeCell ref="H152:I152"/>
    <mergeCell ref="J152:K152"/>
    <mergeCell ref="B153:C153"/>
    <mergeCell ref="D153:E153"/>
    <mergeCell ref="F153:G153"/>
    <mergeCell ref="H153:I153"/>
    <mergeCell ref="J153:K153"/>
    <mergeCell ref="B148:C148"/>
    <mergeCell ref="D148:E148"/>
    <mergeCell ref="F148:G148"/>
    <mergeCell ref="H148:I148"/>
    <mergeCell ref="J148:K148"/>
    <mergeCell ref="B149:K149"/>
    <mergeCell ref="B144:K144"/>
    <mergeCell ref="B146:H146"/>
    <mergeCell ref="B147:E147"/>
    <mergeCell ref="F147:G147"/>
    <mergeCell ref="H147:I147"/>
    <mergeCell ref="J147:K147"/>
    <mergeCell ref="B141:H141"/>
    <mergeCell ref="B142:E142"/>
    <mergeCell ref="F142:G142"/>
    <mergeCell ref="H142:I142"/>
    <mergeCell ref="J142:K142"/>
    <mergeCell ref="B143:C143"/>
    <mergeCell ref="D143:E143"/>
    <mergeCell ref="F143:G143"/>
    <mergeCell ref="H143:I143"/>
    <mergeCell ref="J143:K143"/>
    <mergeCell ref="B138:C138"/>
    <mergeCell ref="D138:E138"/>
    <mergeCell ref="F138:G138"/>
    <mergeCell ref="H138:I138"/>
    <mergeCell ref="J138:K138"/>
    <mergeCell ref="B139:K139"/>
    <mergeCell ref="B134:K134"/>
    <mergeCell ref="B136:H136"/>
    <mergeCell ref="B137:E137"/>
    <mergeCell ref="F137:G137"/>
    <mergeCell ref="H137:I137"/>
    <mergeCell ref="J137:K137"/>
    <mergeCell ref="B131:H131"/>
    <mergeCell ref="B132:E132"/>
    <mergeCell ref="F132:G132"/>
    <mergeCell ref="H132:I132"/>
    <mergeCell ref="J132:K132"/>
    <mergeCell ref="B133:C133"/>
    <mergeCell ref="D133:E133"/>
    <mergeCell ref="F133:G133"/>
    <mergeCell ref="H133:I133"/>
    <mergeCell ref="J133:K133"/>
    <mergeCell ref="B128:C128"/>
    <mergeCell ref="D128:E128"/>
    <mergeCell ref="F128:G128"/>
    <mergeCell ref="H128:I128"/>
    <mergeCell ref="J128:K128"/>
    <mergeCell ref="B129:K129"/>
    <mergeCell ref="B124:K124"/>
    <mergeCell ref="B126:H126"/>
    <mergeCell ref="B127:E127"/>
    <mergeCell ref="F127:G127"/>
    <mergeCell ref="H127:I127"/>
    <mergeCell ref="J127:K127"/>
    <mergeCell ref="B121:H121"/>
    <mergeCell ref="B122:E122"/>
    <mergeCell ref="F122:G122"/>
    <mergeCell ref="H122:I122"/>
    <mergeCell ref="J122:K122"/>
    <mergeCell ref="B123:C123"/>
    <mergeCell ref="D123:E123"/>
    <mergeCell ref="F123:G123"/>
    <mergeCell ref="H123:I123"/>
    <mergeCell ref="J123:K123"/>
    <mergeCell ref="B118:C118"/>
    <mergeCell ref="D118:E118"/>
    <mergeCell ref="F118:G118"/>
    <mergeCell ref="H118:I118"/>
    <mergeCell ref="J118:K118"/>
    <mergeCell ref="B119:K119"/>
    <mergeCell ref="B114:K114"/>
    <mergeCell ref="B115:K115"/>
    <mergeCell ref="B116:H116"/>
    <mergeCell ref="B117:E117"/>
    <mergeCell ref="F117:G117"/>
    <mergeCell ref="H117:I117"/>
    <mergeCell ref="J117:K117"/>
    <mergeCell ref="B111:H111"/>
    <mergeCell ref="B112:E112"/>
    <mergeCell ref="F112:G112"/>
    <mergeCell ref="H112:I112"/>
    <mergeCell ref="J112:K112"/>
    <mergeCell ref="B113:C113"/>
    <mergeCell ref="D113:E113"/>
    <mergeCell ref="F113:G113"/>
    <mergeCell ref="H113:I113"/>
    <mergeCell ref="J113:K113"/>
    <mergeCell ref="B108:C108"/>
    <mergeCell ref="D108:E108"/>
    <mergeCell ref="F108:G108"/>
    <mergeCell ref="H108:I108"/>
    <mergeCell ref="J108:K108"/>
    <mergeCell ref="B109:K109"/>
    <mergeCell ref="B104:K104"/>
    <mergeCell ref="B106:H106"/>
    <mergeCell ref="B107:E107"/>
    <mergeCell ref="F107:G107"/>
    <mergeCell ref="H107:I107"/>
    <mergeCell ref="J107:K107"/>
    <mergeCell ref="B101:H101"/>
    <mergeCell ref="B102:E102"/>
    <mergeCell ref="F102:G102"/>
    <mergeCell ref="H102:I102"/>
    <mergeCell ref="J102:K102"/>
    <mergeCell ref="B103:C103"/>
    <mergeCell ref="D103:E103"/>
    <mergeCell ref="F103:G103"/>
    <mergeCell ref="H103:I103"/>
    <mergeCell ref="J103:K103"/>
    <mergeCell ref="B98:C98"/>
    <mergeCell ref="D98:E98"/>
    <mergeCell ref="F98:G98"/>
    <mergeCell ref="H98:I98"/>
    <mergeCell ref="J98:K98"/>
    <mergeCell ref="B99:K99"/>
    <mergeCell ref="B94:K94"/>
    <mergeCell ref="B96:H96"/>
    <mergeCell ref="B97:E97"/>
    <mergeCell ref="F97:G97"/>
    <mergeCell ref="H97:I97"/>
    <mergeCell ref="J97:K97"/>
    <mergeCell ref="B91:H91"/>
    <mergeCell ref="B92:E92"/>
    <mergeCell ref="F92:G92"/>
    <mergeCell ref="H92:I92"/>
    <mergeCell ref="J92:K92"/>
    <mergeCell ref="B93:C93"/>
    <mergeCell ref="D93:E93"/>
    <mergeCell ref="F93:G93"/>
    <mergeCell ref="H93:I93"/>
    <mergeCell ref="J93:K93"/>
    <mergeCell ref="B88:C88"/>
    <mergeCell ref="D88:E88"/>
    <mergeCell ref="F88:G88"/>
    <mergeCell ref="H88:I88"/>
    <mergeCell ref="J88:K88"/>
    <mergeCell ref="B89:K89"/>
    <mergeCell ref="A84:F84"/>
    <mergeCell ref="B86:H86"/>
    <mergeCell ref="B87:E87"/>
    <mergeCell ref="F87:G87"/>
    <mergeCell ref="H87:I87"/>
    <mergeCell ref="J87:K87"/>
    <mergeCell ref="B81:C81"/>
    <mergeCell ref="D81:E81"/>
    <mergeCell ref="F81:G81"/>
    <mergeCell ref="H81:I81"/>
    <mergeCell ref="J81:K81"/>
    <mergeCell ref="B82:K82"/>
    <mergeCell ref="B77:K77"/>
    <mergeCell ref="B79:H79"/>
    <mergeCell ref="B80:E80"/>
    <mergeCell ref="F80:G80"/>
    <mergeCell ref="H80:I80"/>
    <mergeCell ref="J80:K80"/>
    <mergeCell ref="B74:H74"/>
    <mergeCell ref="B75:E75"/>
    <mergeCell ref="F75:G75"/>
    <mergeCell ref="H75:I75"/>
    <mergeCell ref="J75:K75"/>
    <mergeCell ref="B76:C76"/>
    <mergeCell ref="D76:E76"/>
    <mergeCell ref="F76:G76"/>
    <mergeCell ref="H76:I76"/>
    <mergeCell ref="J76:K76"/>
    <mergeCell ref="B71:C71"/>
    <mergeCell ref="D71:E71"/>
    <mergeCell ref="F71:G71"/>
    <mergeCell ref="H71:I71"/>
    <mergeCell ref="J71:K71"/>
    <mergeCell ref="B72:K72"/>
    <mergeCell ref="B67:K67"/>
    <mergeCell ref="B69:H69"/>
    <mergeCell ref="B70:E70"/>
    <mergeCell ref="F70:G70"/>
    <mergeCell ref="H70:I70"/>
    <mergeCell ref="J70:K70"/>
    <mergeCell ref="B64:H64"/>
    <mergeCell ref="B65:E65"/>
    <mergeCell ref="F65:G65"/>
    <mergeCell ref="H65:I65"/>
    <mergeCell ref="J65:K65"/>
    <mergeCell ref="B66:C66"/>
    <mergeCell ref="D66:E66"/>
    <mergeCell ref="F66:G66"/>
    <mergeCell ref="H66:I66"/>
    <mergeCell ref="J66:K66"/>
    <mergeCell ref="B61:C61"/>
    <mergeCell ref="D61:E61"/>
    <mergeCell ref="F61:G61"/>
    <mergeCell ref="H61:I61"/>
    <mergeCell ref="J61:K61"/>
    <mergeCell ref="B62:K62"/>
    <mergeCell ref="B57:K57"/>
    <mergeCell ref="B59:H59"/>
    <mergeCell ref="B60:E60"/>
    <mergeCell ref="F60:G60"/>
    <mergeCell ref="H60:I60"/>
    <mergeCell ref="J60:K60"/>
    <mergeCell ref="B54:H54"/>
    <mergeCell ref="B55:E55"/>
    <mergeCell ref="F55:G55"/>
    <mergeCell ref="H55:I55"/>
    <mergeCell ref="J55:K55"/>
    <mergeCell ref="B56:C56"/>
    <mergeCell ref="D56:E56"/>
    <mergeCell ref="F56:G56"/>
    <mergeCell ref="H56:I56"/>
    <mergeCell ref="J56:K56"/>
    <mergeCell ref="B51:C51"/>
    <mergeCell ref="D51:E51"/>
    <mergeCell ref="F51:G51"/>
    <mergeCell ref="H51:I51"/>
    <mergeCell ref="J51:K51"/>
    <mergeCell ref="B52:K52"/>
    <mergeCell ref="B48:K48"/>
    <mergeCell ref="B49:H49"/>
    <mergeCell ref="B50:E50"/>
    <mergeCell ref="F50:G50"/>
    <mergeCell ref="H50:I50"/>
    <mergeCell ref="J50:K50"/>
    <mergeCell ref="B45:H45"/>
    <mergeCell ref="B46:E46"/>
    <mergeCell ref="F46:G46"/>
    <mergeCell ref="H46:I46"/>
    <mergeCell ref="J46:K46"/>
    <mergeCell ref="B47:C47"/>
    <mergeCell ref="D47:E47"/>
    <mergeCell ref="F47:G47"/>
    <mergeCell ref="H47:I47"/>
    <mergeCell ref="J47:K47"/>
    <mergeCell ref="B42:C42"/>
    <mergeCell ref="D42:E42"/>
    <mergeCell ref="F42:G42"/>
    <mergeCell ref="H42:I42"/>
    <mergeCell ref="J42:K42"/>
    <mergeCell ref="B43:K43"/>
    <mergeCell ref="B38:K38"/>
    <mergeCell ref="B40:H40"/>
    <mergeCell ref="B41:E41"/>
    <mergeCell ref="F41:G41"/>
    <mergeCell ref="H41:I41"/>
    <mergeCell ref="J41:K41"/>
    <mergeCell ref="B35:H35"/>
    <mergeCell ref="B36:E36"/>
    <mergeCell ref="F36:G36"/>
    <mergeCell ref="H36:I36"/>
    <mergeCell ref="J36:K36"/>
    <mergeCell ref="B37:C37"/>
    <mergeCell ref="D37:E37"/>
    <mergeCell ref="F37:G37"/>
    <mergeCell ref="H37:I37"/>
    <mergeCell ref="J37:K37"/>
    <mergeCell ref="B32:C32"/>
    <mergeCell ref="D32:E32"/>
    <mergeCell ref="F32:G32"/>
    <mergeCell ref="H32:I32"/>
    <mergeCell ref="J32:K32"/>
    <mergeCell ref="B33:K33"/>
    <mergeCell ref="B29:H29"/>
    <mergeCell ref="B30:E30"/>
    <mergeCell ref="F30:G30"/>
    <mergeCell ref="H30:I30"/>
    <mergeCell ref="J30:K30"/>
    <mergeCell ref="B31:C31"/>
    <mergeCell ref="D31:E31"/>
    <mergeCell ref="F31:G31"/>
    <mergeCell ref="H31:I31"/>
    <mergeCell ref="J31:K31"/>
    <mergeCell ref="B26:C26"/>
    <mergeCell ref="D26:E26"/>
    <mergeCell ref="F26:G26"/>
    <mergeCell ref="H26:I26"/>
    <mergeCell ref="J26:K26"/>
    <mergeCell ref="B27:K27"/>
    <mergeCell ref="A22:F22"/>
    <mergeCell ref="B24:H24"/>
    <mergeCell ref="B25:E25"/>
    <mergeCell ref="F25:G25"/>
    <mergeCell ref="H25:I25"/>
    <mergeCell ref="J25:K25"/>
    <mergeCell ref="B19:C19"/>
    <mergeCell ref="D19:E19"/>
    <mergeCell ref="F19:G19"/>
    <mergeCell ref="H19:I19"/>
    <mergeCell ref="J19:K19"/>
    <mergeCell ref="B20:K20"/>
    <mergeCell ref="B15:K15"/>
    <mergeCell ref="B17:H17"/>
    <mergeCell ref="B18:E18"/>
    <mergeCell ref="F18:G18"/>
    <mergeCell ref="H18:I18"/>
    <mergeCell ref="J18:K18"/>
    <mergeCell ref="B13:C13"/>
    <mergeCell ref="D13:E13"/>
    <mergeCell ref="F13:G13"/>
    <mergeCell ref="H13:I13"/>
    <mergeCell ref="J13:K13"/>
    <mergeCell ref="B14:C14"/>
    <mergeCell ref="D14:E14"/>
    <mergeCell ref="F14:G14"/>
    <mergeCell ref="H14:I14"/>
    <mergeCell ref="J14:K14"/>
    <mergeCell ref="A9:F9"/>
    <mergeCell ref="B11:H11"/>
    <mergeCell ref="B12:E12"/>
    <mergeCell ref="F12:G12"/>
    <mergeCell ref="H12:I12"/>
    <mergeCell ref="J12:K12"/>
    <mergeCell ref="B6:C6"/>
    <mergeCell ref="D6:E6"/>
    <mergeCell ref="F6:G6"/>
    <mergeCell ref="H6:I6"/>
    <mergeCell ref="J6:K6"/>
    <mergeCell ref="B7:K7"/>
    <mergeCell ref="A2:F2"/>
    <mergeCell ref="B4:H4"/>
    <mergeCell ref="B5:E5"/>
    <mergeCell ref="F5:G5"/>
    <mergeCell ref="H5:I5"/>
    <mergeCell ref="J5:K5"/>
  </mergeCells>
  <dataValidations count="1">
    <dataValidation type="list" allowBlank="1" showInputMessage="1" showErrorMessage="1" sqref="T206 T216:T220">
      <formula1>$A$72:$A$95</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Summary</vt:lpstr>
      <vt:lpstr>Budget Details</vt:lpstr>
      <vt:lpstr>Key</vt:lpstr>
      <vt:lpstr>May Revise CIP Projects</vt:lpstr>
      <vt:lpstr>'Budget Details'!Print_Area</vt:lpstr>
      <vt:lpstr>'Budget Details'!Print_Titles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Ashley Rosia-Tremonti</dc:creator>
  <cp:lastModifiedBy>Ashley Rosia-Tremonti</cp:lastModifiedBy>
  <cp:lastPrinted>2017-05-09T00:35:51Z</cp:lastPrinted>
  <dcterms:created xsi:type="dcterms:W3CDTF">2017-03-28T21:43:28Z</dcterms:created>
  <dcterms:modified xsi:type="dcterms:W3CDTF">2017-08-18T21:15:06Z</dcterms:modified>
</cp:coreProperties>
</file>