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ustainability\Budget and Division Workplan\CAP related budget FY18\"/>
    </mc:Choice>
  </mc:AlternateContent>
  <bookViews>
    <workbookView xWindow="0" yWindow="0" windowWidth="28800" windowHeight="12420"/>
  </bookViews>
  <sheets>
    <sheet name="Summary" sheetId="4" r:id="rId1"/>
    <sheet name="Budget Details" sheetId="1" r:id="rId2"/>
    <sheet name="Key" sheetId="5" r:id="rId3"/>
  </sheets>
  <externalReferences>
    <externalReference r:id="rId4"/>
  </externalReferences>
  <definedNames>
    <definedName name="_xlnm._FilterDatabase" localSheetId="1" hidden="1">'Budget Details'!$A$1:$L$65</definedName>
    <definedName name="_xlnm.Print_Area" localSheetId="1">'Budget Details'!$A:$K</definedName>
    <definedName name="_xlnm.Print_Titles" localSheetId="1">'Budget Details'!$1:$1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" i="1"/>
  <c r="H2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D102" i="1"/>
  <c r="D101" i="1"/>
  <c r="D100" i="1"/>
  <c r="D99" i="1"/>
  <c r="D103" i="1"/>
  <c r="F2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17" i="1" l="1"/>
  <c r="F21" i="1"/>
  <c r="F20" i="1"/>
  <c r="D19" i="1"/>
  <c r="F19" i="1" s="1"/>
  <c r="D18" i="1"/>
  <c r="F18" i="1" s="1"/>
  <c r="F16" i="1"/>
  <c r="F15" i="1"/>
  <c r="F14" i="1"/>
  <c r="F13" i="1"/>
  <c r="F12" i="1"/>
  <c r="F11" i="1"/>
  <c r="F10" i="1"/>
  <c r="F9" i="1"/>
  <c r="F8" i="1"/>
  <c r="D7" i="1"/>
  <c r="F7" i="1" s="1"/>
  <c r="F6" i="1"/>
  <c r="F5" i="1"/>
  <c r="F4" i="1"/>
  <c r="F3" i="1"/>
  <c r="F2" i="1"/>
  <c r="F67" i="1" l="1"/>
</calcChain>
</file>

<file path=xl/sharedStrings.xml><?xml version="1.0" encoding="utf-8"?>
<sst xmlns="http://schemas.openxmlformats.org/spreadsheetml/2006/main" count="436" uniqueCount="191">
  <si>
    <t>Department/Division Name</t>
  </si>
  <si>
    <t>Efforts, Initiatives, and Activities</t>
  </si>
  <si>
    <t>Funding Source</t>
  </si>
  <si>
    <t>CAP-Direct or CAP-Indirect</t>
  </si>
  <si>
    <t>CAP Action</t>
  </si>
  <si>
    <t>Additional notes on effort, initiative, or activity</t>
  </si>
  <si>
    <t>Strategic Transportation Optimization Program Addition of one-time non-personnel expenditures associated with contractual services for the development of the Strategic Transportation Optimization Program (STOP) Guide.</t>
  </si>
  <si>
    <t>Direct</t>
  </si>
  <si>
    <t>CAP Actions</t>
  </si>
  <si>
    <t>Details</t>
  </si>
  <si>
    <t>City Attorney</t>
  </si>
  <si>
    <t>Climate Action Plan ImplementationAddition of 1.00 Deputy City Attorney and associated non-personnel expenditures to support the City's Climate Action Plan in the Civil Advisory Division.</t>
  </si>
  <si>
    <t>Indirect</t>
  </si>
  <si>
    <t>1.1a</t>
  </si>
  <si>
    <t>Residential Energy Conservation and Disclosure Ordinance</t>
  </si>
  <si>
    <t>1.1b</t>
  </si>
  <si>
    <t>Commercial Energy Conservation and Disclosure Ordinance</t>
  </si>
  <si>
    <t>Compressed Natural Gas Fueling StationAddition of non-personnel expenditures to support the implementation of the Compressed Natural Gas (CNG) fueling station at the Environmental Services Operations Station.</t>
  </si>
  <si>
    <t>Reduce Daily Per Capita Water Consumption</t>
  </si>
  <si>
    <t>Economic Development</t>
  </si>
  <si>
    <t>Reinvestment InitiativeAddition of 1.00 Program Manager, 1.00 Community Development Specialist 4, 1.00 Senior Management Analyst,  and 3.00 Community Development Specialist 3sfor the Reinvestment Initiative (ReI).</t>
  </si>
  <si>
    <t>Water Conservation and Disclosure Ordinance</t>
  </si>
  <si>
    <t>Outdoor Landscaping Ordinance</t>
  </si>
  <si>
    <t>Open Space Acreage ExpansionAddition of 2.00 Park Rangers and associated non-personnel expenditures to support operation and maintenance of additional Open Space acreage.</t>
  </si>
  <si>
    <t>100% Renewable Energy by 2035</t>
  </si>
  <si>
    <t>Vernal Pool Habitat Conservation Plan Support Addition of 1.00 Information Systems Analyst II, 1.00 Biologist II, 1.00 Associate Planner and associated non-personnel expenditures to support the Vernal Pool Habitat Conservation Plan.</t>
  </si>
  <si>
    <t>Increase Municipal ZEVs</t>
  </si>
  <si>
    <t>Vernal Pool Habitat Conservation Plan Support Addition of 1.00 Information Systems Analyst II, 1.00 Biologist II, 1.00 Associate Planner and associated non-personnel expenditures to support the Vernal Pool Habitat Conservation Plan..</t>
  </si>
  <si>
    <t>Covert Existing Fleet Diesel MSW Trucks to CNG or Low Emission Fuel</t>
  </si>
  <si>
    <t>Campbell ShipyardAddition of one-time non-personnel expenditures associated with contractual services for contaminate study to support the City's sediment contribution in the Campbell Shipyard.</t>
  </si>
  <si>
    <t>Increase Use of Mass Transit</t>
  </si>
  <si>
    <t>Continental Maritime Contaminated Sediment SupportAddition of one-time non-personnel expenditures associated with contractual services for contaminate study to support the City's sediment contribution in the San Diego Bay.</t>
  </si>
  <si>
    <t>Increase Commuter Walking Opportunities</t>
  </si>
  <si>
    <t>Naval Training Center Boat Channel DredgingAddition of one-time non-personnel expenditures associated with contractual services for Naval Training Center Boat Channel dredging.</t>
  </si>
  <si>
    <t>Bicycle Master Plan</t>
  </si>
  <si>
    <t>Potential Supplemental Environmental ProjectsAddition of non-personnel expenditures associated with contractual services for supplemental environmental projects to support water quality improvement projects.</t>
  </si>
  <si>
    <t>Traffic Signal Master Plan</t>
  </si>
  <si>
    <t>Slurry Seal MaintenanceAddition of non-personnel expenditures associated with contractual services to support Slurry Seal Maintenance.</t>
  </si>
  <si>
    <t>Transit-Orientated Development in TPA's</t>
  </si>
  <si>
    <t>Tree Maintenance and PlantingAddition of 1.00 Horticulturist, 1.00 Public Works Supervisor, and associated non-personnel expenditures for tree maintenance and planting to support the City's Climate Action Plan.</t>
  </si>
  <si>
    <t xml:space="preserve">Divert Solid Waste and Capture Landfill Methane Gas </t>
  </si>
  <si>
    <t>Addition of Code Compliance Program ManagerAddition of 1.00 Code Compliance Program Manager and non-personnel expenditures to support The Zero Waste Plan and the City Recycling Ordinance.</t>
  </si>
  <si>
    <t>Increase Urban Tree Canopy Coverage</t>
  </si>
  <si>
    <t>% CAP Attributable</t>
  </si>
  <si>
    <t>Total CAP Budget</t>
  </si>
  <si>
    <t>FY 2018 Proposed Budget</t>
  </si>
  <si>
    <t>Climate Action Plan Code EnforcementAddition of 2.00 Code Compliance Officers and non-personnel expenditures to support the Climate Action Plan.</t>
  </si>
  <si>
    <t>Environmental Services ProgramsAddition of 1.00 Code Compliance Supervisor, 2.00 Code Compliance Officers, 1.00 Heavy Truck Driver II, 1.00 Utility Worker II, and non-personnel expenditures to support the city-wide Recycling Ordinance, Homes less Abatement Program, and other code enforcements.</t>
  </si>
  <si>
    <t>Public Utilities</t>
  </si>
  <si>
    <t>Engineering Standard Drawings SupportAddition of 1.00 Principal Engineering Aide and associated non-personnel expenditures to provide drafting support for several new design standards manuals and meet regulatory demands for storm water and streetlights.</t>
  </si>
  <si>
    <t>Recycling Education and OutreachAddition of 2.00 Recycling Specialist 2s and non-personnel expenditures to support education and outreach for the Zero Waste Plan.</t>
  </si>
  <si>
    <t>General</t>
  </si>
  <si>
    <t>Other</t>
  </si>
  <si>
    <t>Citywide Energy Improvements</t>
  </si>
  <si>
    <t>Drainage Projects</t>
  </si>
  <si>
    <t>Watershed CIP</t>
  </si>
  <si>
    <t>Minor Bike Facilities</t>
  </si>
  <si>
    <t>Street Resurfacing and Reconstruction</t>
  </si>
  <si>
    <t>Installation of City Owned Street Lights</t>
  </si>
  <si>
    <t>Street Light Circuit Upgrades</t>
  </si>
  <si>
    <t>New Walkways</t>
  </si>
  <si>
    <t>School Traffic Safety Improvements</t>
  </si>
  <si>
    <t>Sidewalk Repair and Reconstruction</t>
  </si>
  <si>
    <t>Traffic Calming</t>
  </si>
  <si>
    <t>Install T/S Interconnect Systems</t>
  </si>
  <si>
    <t>Traffic Signals - Citywide</t>
  </si>
  <si>
    <t>Traffic Signals Modification</t>
  </si>
  <si>
    <t>PURE Water Program</t>
  </si>
  <si>
    <t>Miramar Landfill Facility Improvements</t>
  </si>
  <si>
    <t>Downtown Greenways</t>
  </si>
  <si>
    <t>Chollas Lake Improvements</t>
  </si>
  <si>
    <t>Mira Mesa Blvd Median/Erma Rd Improv</t>
  </si>
  <si>
    <t>SR 163/Friars Road</t>
  </si>
  <si>
    <t>University Avenue Mobility</t>
  </si>
  <si>
    <t>Miramar Landfill Greenery Expansion</t>
  </si>
  <si>
    <t>Future Waste Mgmt Disposal &amp; Pro Fac</t>
  </si>
  <si>
    <t>Police HQs CoGeneration Repower Project</t>
  </si>
  <si>
    <t>Evans Pond Reclaimed Water Pipeline Inst</t>
  </si>
  <si>
    <t>Torrey Pines N. Golf Course-Improvements</t>
  </si>
  <si>
    <t>Bayview Reservoir Solar Project</t>
  </si>
  <si>
    <t>MOC Complex Solar Project</t>
  </si>
  <si>
    <t>CNG Fueling Station for Refuse &amp; Recycling</t>
  </si>
  <si>
    <t>City Heights Pedestrian Improvements</t>
  </si>
  <si>
    <t>Market St-Euclid to Pitta-Improvements</t>
  </si>
  <si>
    <t>Carmel Valley CP-Turf Upgrades</t>
  </si>
  <si>
    <t>Ocean Air CP - Turf Upgrades</t>
  </si>
  <si>
    <t>Miramar Landfill Gas Recovery Improvemen</t>
  </si>
  <si>
    <t>Aerated Static Pile System</t>
  </si>
  <si>
    <t>Miramar Landfill Storm Water Improvement</t>
  </si>
  <si>
    <t>Miramar PubTipping/Resource Recovery Ctr</t>
  </si>
  <si>
    <t>Market Street-47th to Euclid-Complete Street</t>
  </si>
  <si>
    <t>Talmadge Traffic Calming Infrastructure</t>
  </si>
  <si>
    <t>Advanced Metering Infrastructure</t>
  </si>
  <si>
    <t>Capital Improvement Project</t>
  </si>
  <si>
    <t>Completed Hiking and Biking Trails PHR 10.2</t>
  </si>
  <si>
    <t>West Miramar Landfill - Phase 3</t>
  </si>
  <si>
    <t>SR94/Euclid Av Interchange Phase 3</t>
  </si>
  <si>
    <t>Torrey Pines Road Improvement Phase 3</t>
  </si>
  <si>
    <t>Energy Audits Addition of non-personnel expenditures for miscellaneous contractual services.</t>
  </si>
  <si>
    <t>Municipal Energy Strategy</t>
  </si>
  <si>
    <t>Roundabout Master Plan</t>
  </si>
  <si>
    <t>Methane Gas Capture from Wastewater Treatment Plant</t>
  </si>
  <si>
    <t>Administrative and Right of Way</t>
  </si>
  <si>
    <t>Water &amp; Energy Efficient Buildings</t>
  </si>
  <si>
    <t>Clean &amp; Renewable Energy</t>
  </si>
  <si>
    <t>Bicycling, Walking, Transit, and Land Use</t>
  </si>
  <si>
    <t>Zero Waste (Gas and Waste Management)</t>
  </si>
  <si>
    <t>Climate Resiliency</t>
  </si>
  <si>
    <t>Overarching Implementation</t>
  </si>
  <si>
    <t xml:space="preserve">Total: </t>
  </si>
  <si>
    <t>Row Labels</t>
  </si>
  <si>
    <t>Grand Total</t>
  </si>
  <si>
    <t>Sum of Total CAP Budget</t>
  </si>
  <si>
    <t>Over</t>
  </si>
  <si>
    <t>Column Labels</t>
  </si>
  <si>
    <t>ABT00003 Environmental Services</t>
  </si>
  <si>
    <t>ACA00001 Transportation &amp; Storm Water</t>
  </si>
  <si>
    <t>ACC00001 Transportation &amp; Storm Water</t>
  </si>
  <si>
    <t>AIA00001 Transportation &amp; Storm Water</t>
  </si>
  <si>
    <t>AID00005 Transportation &amp; Storm Water</t>
  </si>
  <si>
    <t>AIH00001 Transportation &amp; Storm Water</t>
  </si>
  <si>
    <t>AIH00002 Transportation &amp; Storm Water</t>
  </si>
  <si>
    <t>AIK00001 Transportation &amp; Storm Water</t>
  </si>
  <si>
    <t>AIK00002 Transportation &amp; Storm Water</t>
  </si>
  <si>
    <t>AIK00003 Transportation &amp; Storm Water</t>
  </si>
  <si>
    <t>AIL00001 Transportation &amp; Storm Water</t>
  </si>
  <si>
    <t>AIL00002 Transportation &amp; Storm Water</t>
  </si>
  <si>
    <t>AIL00004 Transportation &amp; Storm Water</t>
  </si>
  <si>
    <t>AIL00005 Transportation &amp; Storm Water</t>
  </si>
  <si>
    <t>ALA00001 Public Utilities</t>
  </si>
  <si>
    <t>L17000 Environmental Services</t>
  </si>
  <si>
    <t>L18000 Park &amp; Recreation</t>
  </si>
  <si>
    <t>L18001 Park &amp; Recreation</t>
  </si>
  <si>
    <t>RD16003 Transportation &amp; Storm Water</t>
  </si>
  <si>
    <t>RD12003 Park &amp; Recreation</t>
  </si>
  <si>
    <t>S00774 Environmental Services</t>
  </si>
  <si>
    <t>S00851 Transportation &amp; Storm Water</t>
  </si>
  <si>
    <t>S00915 Transportation &amp; Storm Water</t>
  </si>
  <si>
    <t>S00975 Environmental Services</t>
  </si>
  <si>
    <t>S01088 Environmental Services</t>
  </si>
  <si>
    <t>S10131 Police</t>
  </si>
  <si>
    <t>S13010 Park &amp; Recreation</t>
  </si>
  <si>
    <t>S14009 Transportation &amp; Storm Water</t>
  </si>
  <si>
    <t>S14019 Park &amp; Recreation</t>
  </si>
  <si>
    <t>S14021 Public Utilities</t>
  </si>
  <si>
    <t>S14022 Public Utilities</t>
  </si>
  <si>
    <t>S15000 Environmental Services</t>
  </si>
  <si>
    <t>S15023 Transportation &amp; Storm Water</t>
  </si>
  <si>
    <t>S15044 Transportation &amp; Storm Water</t>
  </si>
  <si>
    <t>S16022 Transportation &amp; Storm Water</t>
  </si>
  <si>
    <t>S16029 Park &amp; Recreation</t>
  </si>
  <si>
    <t>S16030 Park &amp; Recreation</t>
  </si>
  <si>
    <t>S16052 Environmental Services</t>
  </si>
  <si>
    <t>S16053 Environmental Services</t>
  </si>
  <si>
    <t>S16054 Environmental Services</t>
  </si>
  <si>
    <t>S16056 Environmental Services</t>
  </si>
  <si>
    <t>S16061 Transportation &amp; Storm Water</t>
  </si>
  <si>
    <t>S17001 Park &amp; Recreation</t>
  </si>
  <si>
    <t>S17008 Public Utilities</t>
  </si>
  <si>
    <t>Energy and Water Efficient Buildings</t>
  </si>
  <si>
    <t>Clean and Renewable Energy</t>
  </si>
  <si>
    <t>Zero Waste</t>
  </si>
  <si>
    <t>CAP Strategy</t>
  </si>
  <si>
    <t>CAP Strategy Details</t>
  </si>
  <si>
    <t>Environmental Services</t>
  </si>
  <si>
    <t>Vehicle Replacement FundTransfer of  non-personnel expenditures from the Recycling Fund to the Fleet Services Vehicle Replacement Fund related to the purchase of greenery and recycling collection vehicles.</t>
  </si>
  <si>
    <t>Bicycling, Walking, Transit, &amp; Land Use</t>
  </si>
  <si>
    <t>Climate Action Plan (CAP) Budget Key Terms/Definitions</t>
  </si>
  <si>
    <t>CAP-Direct</t>
  </si>
  <si>
    <t>efforts in department budgets that either are explicitly identified as CAP actions or directly support CAP GHG reduction goals</t>
  </si>
  <si>
    <t>CAP-Indirect</t>
  </si>
  <si>
    <t xml:space="preserve">effort that are not explicitly in the CAP or are not entirely CAP-related but otherwise support climate change efforts </t>
  </si>
  <si>
    <t>Refer to CAP Fiscal Year 2017 Implementation Plan Summary for descriptions of each action</t>
  </si>
  <si>
    <t>Department</t>
  </si>
  <si>
    <t>DSD</t>
  </si>
  <si>
    <t>Development Services</t>
  </si>
  <si>
    <t>EDD</t>
  </si>
  <si>
    <t>ESD</t>
  </si>
  <si>
    <t>IT</t>
  </si>
  <si>
    <t>Information Technology</t>
  </si>
  <si>
    <t>PUD</t>
  </si>
  <si>
    <t>READ</t>
  </si>
  <si>
    <t>Real Estate Assets</t>
  </si>
  <si>
    <t>TSW</t>
  </si>
  <si>
    <t>Transportation &amp; Stormwater</t>
  </si>
  <si>
    <t>Public Works</t>
  </si>
  <si>
    <t>PW</t>
  </si>
  <si>
    <t>Park &amp; Recreation Department</t>
  </si>
  <si>
    <t>P&amp;R</t>
  </si>
  <si>
    <t>PD</t>
  </si>
  <si>
    <t>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</si>
</sst>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6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top" wrapText="1" indent="1"/>
    </xf>
    <xf numFmtId="0" fontId="0" fillId="0" borderId="1" xfId="0" applyBorder="1"/>
    <xf numFmtId="0" fontId="0" fillId="0" borderId="1" xfId="0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1" xfId="0" applyFill="1" applyBorder="1" applyAlignment="1">
      <alignment horizontal="left"/>
    </xf>
    <xf numFmtId="164" fontId="3" fillId="2" borderId="0" xfId="1" applyNumberFormat="1" applyFont="1" applyFill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0" xfId="1" applyNumberFormat="1" applyFont="1"/>
    <xf numFmtId="5" fontId="3" fillId="2" borderId="0" xfId="1" applyNumberFormat="1" applyFont="1" applyFill="1" applyAlignment="1">
      <alignment horizontal="center" vertical="center" wrapText="1"/>
    </xf>
    <xf numFmtId="5" fontId="0" fillId="0" borderId="1" xfId="1" applyNumberFormat="1" applyFont="1" applyBorder="1"/>
    <xf numFmtId="5" fontId="0" fillId="0" borderId="0" xfId="1" applyNumberFormat="1" applyFont="1"/>
    <xf numFmtId="42" fontId="0" fillId="0" borderId="0" xfId="0" applyNumberFormat="1"/>
    <xf numFmtId="42" fontId="0" fillId="0" borderId="0" xfId="0" applyNumberFormat="1" applyAlignment="1">
      <alignment horizontal="left"/>
    </xf>
    <xf numFmtId="9" fontId="0" fillId="0" borderId="1" xfId="1" applyNumberFormat="1" applyFont="1" applyFill="1" applyBorder="1"/>
    <xf numFmtId="9" fontId="0" fillId="0" borderId="0" xfId="1" applyNumberFormat="1" applyFont="1" applyFill="1"/>
    <xf numFmtId="0" fontId="6" fillId="0" borderId="0" xfId="0" applyFont="1"/>
    <xf numFmtId="0" fontId="6" fillId="0" borderId="0" xfId="0" applyFont="1" applyBorder="1"/>
    <xf numFmtId="0" fontId="0" fillId="0" borderId="0" xfId="0" applyFill="1" applyBorder="1"/>
    <xf numFmtId="0" fontId="0" fillId="0" borderId="0" xfId="0" applyBorder="1"/>
    <xf numFmtId="0" fontId="6" fillId="0" borderId="1" xfId="0" applyFont="1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5"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osia\AppData\Roaming\Microsoft\Excel\FY18%20Climate%20Action%20Plan%20Adjusted%20Budgets_Draft%20(Autosaved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ivot"/>
      <sheetName val="CAP Budget Data"/>
      <sheetName val="General Fund"/>
      <sheetName val="Other Funds"/>
      <sheetName val="CAP Projects FM"/>
      <sheetName val="CIP Budget FY18 ALL"/>
    </sheetNames>
    <sheetDataSet>
      <sheetData sheetId="0"/>
      <sheetData sheetId="1">
        <row r="4">
          <cell r="A4" t="str">
            <v>Admin &amp; Right-of-Way Coordination</v>
          </cell>
          <cell r="B4">
            <v>250000</v>
          </cell>
        </row>
        <row r="5">
          <cell r="A5" t="str">
            <v>Strategic Transportation Optimization Program Addition of one-time non-personnel expenditures associated with contractual services for the development of the Strategic Transportation Optimization Program (STOP) Guide.</v>
          </cell>
          <cell r="B5">
            <v>250000</v>
          </cell>
        </row>
        <row r="6">
          <cell r="A6" t="str">
            <v>City Attorney</v>
          </cell>
          <cell r="B6">
            <v>142152</v>
          </cell>
        </row>
        <row r="7">
          <cell r="A7" t="str">
            <v>Climate Action Plan ImplementationAddition of 1.00 Deputy City Attorney and associated non-personnel expenditures to support the City's Climate Action Plan in the Civil Advisory Division.</v>
          </cell>
          <cell r="B7">
            <v>142152</v>
          </cell>
        </row>
        <row r="8">
          <cell r="A8" t="str">
            <v>Collection Services</v>
          </cell>
          <cell r="B8">
            <v>1667984</v>
          </cell>
        </row>
        <row r="9">
          <cell r="A9" t="str">
            <v>Addition of Associate Management AnalystAddition of 0.60 Associate Management Analyst to support the Residential Refuse Collection Program.</v>
          </cell>
          <cell r="B9">
            <v>47563</v>
          </cell>
        </row>
        <row r="10">
          <cell r="A10" t="str">
            <v>Addition of Sanitation Driver 2Addition of 1.00 Sanitation Driver 2 and non-personnel expenditures to maintain current service levels.</v>
          </cell>
          <cell r="B10">
            <v>390421</v>
          </cell>
        </row>
        <row r="11">
          <cell r="A11" t="str">
            <v>Compressed Natural Gas Fueling StationAddition of non-personnel expenditures to support the implementation of the Compressed Natural Gas (CNG) fueling station at the Environmental Services Operations Station.</v>
          </cell>
          <cell r="B11">
            <v>1230000</v>
          </cell>
        </row>
        <row r="12">
          <cell r="A12" t="str">
            <v>Economic Development</v>
          </cell>
          <cell r="B12">
            <v>642140</v>
          </cell>
        </row>
        <row r="13">
          <cell r="A13" t="str">
            <v>Reinvestment InitiativeAddition of 1.00 Program Manager, 1.00 Community Development Specialist 4, 1.00 Senior Management Analyst,  and 3.00 Community Development Specialist 3sfor the Reinvestment Initiative (ReI).</v>
          </cell>
          <cell r="B13">
            <v>642140</v>
          </cell>
        </row>
        <row r="14">
          <cell r="A14" t="str">
            <v>Environmental Services</v>
          </cell>
          <cell r="B14">
            <v>40926</v>
          </cell>
        </row>
        <row r="15">
          <cell r="A15" t="str">
            <v>Addition of Public Information ClerkAddition of 0.63 Public Information Clerk to support the Customer Service Contact Center.</v>
          </cell>
          <cell r="B15">
            <v>40926</v>
          </cell>
        </row>
        <row r="16">
          <cell r="A16" t="str">
            <v>Open Space</v>
          </cell>
          <cell r="B16">
            <v>466615</v>
          </cell>
        </row>
        <row r="17">
          <cell r="A17" t="str">
            <v>Open Space Acreage ExpansionAddition of 2.00 Park Rangers and associated non-personnel expenditures to support operation and maintenance of additional Open Space acreage.</v>
          </cell>
          <cell r="B17">
            <v>217460</v>
          </cell>
        </row>
        <row r="18">
          <cell r="A18" t="str">
            <v>Vernal Pool Habitat Conservation Plan Support Addition of 1.00 Information Systems Analyst II, 1.00 Biologist II, 1.00 Associate Planner and associated non-personnel expenditures to support the Vernal Pool Habitat Conservation Plan.</v>
          </cell>
          <cell r="B18">
            <v>123029</v>
          </cell>
        </row>
        <row r="19">
          <cell r="A19" t="str">
            <v>Vernal Pool Habitat Conservation Plan Support Addition of 1.00 Information Systems Analyst II, 1.00 Biologist II, 1.00 Associate Planner and associated non-personnel expenditures to support the Vernal Pool Habitat Conservation Plan..</v>
          </cell>
          <cell r="B19">
            <v>126126</v>
          </cell>
        </row>
        <row r="20">
          <cell r="A20" t="str">
            <v>Storm Water</v>
          </cell>
          <cell r="B20">
            <v>4583000</v>
          </cell>
        </row>
        <row r="21">
          <cell r="A21" t="str">
            <v>Campbell ShipyardAddition of one-time non-personnel expenditures associated with contractual services for contaminate study to support the City's sediment contribution in the Campbell Shipyard.</v>
          </cell>
          <cell r="B21">
            <v>250000</v>
          </cell>
        </row>
        <row r="22">
          <cell r="A22" t="str">
            <v>Continental Maritime Contaminated Sediment SupportAddition of one-time non-personnel expenditures associated with contractual services for contaminate study to support the City's sediment contribution in the San Diego Bay.</v>
          </cell>
          <cell r="B22">
            <v>400000</v>
          </cell>
        </row>
        <row r="23">
          <cell r="A23" t="str">
            <v>Naval Training Center Boat Channel DredgingAddition of one-time non-personnel expenditures associated with contractual services for Naval Training Center Boat Channel dredging.</v>
          </cell>
          <cell r="B23">
            <v>3200000</v>
          </cell>
        </row>
        <row r="24">
          <cell r="A24" t="str">
            <v>Potential Supplemental Environmental ProjectsAddition of non-personnel expenditures associated with contractual services for supplemental environmental projects to support water quality improvement projects.</v>
          </cell>
          <cell r="B24">
            <v>608000</v>
          </cell>
        </row>
        <row r="25">
          <cell r="A25" t="str">
            <v>State Trash PolicyAddition of non-personnel expenditures associated with contractual services for implementation plan to support the State Trash Policy.</v>
          </cell>
          <cell r="B25">
            <v>125000</v>
          </cell>
        </row>
        <row r="26">
          <cell r="A26" t="str">
            <v>Street</v>
          </cell>
          <cell r="B26">
            <v>15431548</v>
          </cell>
        </row>
        <row r="27">
          <cell r="A27" t="str">
            <v>Slurry Seal MaintenanceAddition of non-personnel expenditures associated with contractual services to support Slurry Seal Maintenance.</v>
          </cell>
          <cell r="B27">
            <v>15000000</v>
          </cell>
        </row>
        <row r="28">
          <cell r="A28" t="str">
            <v>Tree Maintenance and PlantingAddition of 1.00 Horticulturist, 1.00 Public Works Supervisor, and associated non-personnel expenditures for tree maintenance and planting to support the City's Climate Action Plan.</v>
          </cell>
          <cell r="B28">
            <v>431548</v>
          </cell>
        </row>
        <row r="29">
          <cell r="A29" t="str">
            <v>Transportation Engineering Operations</v>
          </cell>
          <cell r="B29">
            <v>468183</v>
          </cell>
        </row>
        <row r="30">
          <cell r="A30" t="str">
            <v>Transportation Engineering Operations Bridge ProgramAddition of 1.00 Senior Structural Engineer and associated contractual expenditures to establish a Bridge Assessment Program.</v>
          </cell>
          <cell r="B30">
            <v>468183</v>
          </cell>
        </row>
        <row r="31">
          <cell r="A31" t="str">
            <v>Waste Reduction</v>
          </cell>
          <cell r="B31">
            <v>808036</v>
          </cell>
        </row>
        <row r="32">
          <cell r="A32" t="str">
            <v>Addition of Code Compliance Program ManagerAddition of 1.00 Code Compliance Program Manager and non-personnel expenditures to support The Zero Waste Plan and the City Recycling Ordinance.</v>
          </cell>
          <cell r="B32">
            <v>148093</v>
          </cell>
        </row>
        <row r="33">
          <cell r="A33" t="str">
            <v>Climate Action Plan Code EnforcementAddition of 2.00 Code Compliance Officers and non-personnel expenditures to support the Climate Action Plan.</v>
          </cell>
          <cell r="B33">
            <v>252496</v>
          </cell>
        </row>
        <row r="34">
          <cell r="A34" t="str">
            <v>Environmental Services ProgramsAddition of 1.00 Code Compliance Supervisor, 2.00 Code Compliance Officers, 1.00 Heavy Truck Driver II, 1.00 Utility Worker II, and non-personnel expenditures to support the city-wide Recycling Ordinance, Homes less Abatement Program, and other code enforcements.</v>
          </cell>
          <cell r="B34">
            <v>407447</v>
          </cell>
        </row>
        <row r="41">
          <cell r="A41" t="str">
            <v>Collection Services</v>
          </cell>
          <cell r="B41">
            <v>1300000</v>
          </cell>
        </row>
        <row r="42">
          <cell r="A42" t="str">
            <v>Recycling Fund</v>
          </cell>
          <cell r="B42">
            <v>1300000</v>
          </cell>
        </row>
        <row r="43">
          <cell r="A43" t="str">
            <v>Vehicle Replacement FundTransfer of  non-personnel expenditures from the Recycling Fund to the Fleet Services Vehicle Replacement Fund related to the purchase of greenery and recycling collection vehicles.</v>
          </cell>
          <cell r="B43">
            <v>1300000</v>
          </cell>
        </row>
        <row r="44">
          <cell r="A44" t="str">
            <v>Environmental Services</v>
          </cell>
          <cell r="B44">
            <v>1500000</v>
          </cell>
        </row>
        <row r="45">
          <cell r="A45" t="str">
            <v>Refuse Disposal Fund</v>
          </cell>
          <cell r="B45">
            <v>1500000</v>
          </cell>
        </row>
        <row r="46">
          <cell r="A46" t="str">
            <v>Ridgehaven HVAC System ReplacementAddition of non-personnel expenditures to replace the HVAC system at the Ridgehaven facility.</v>
          </cell>
          <cell r="B46">
            <v>1500000</v>
          </cell>
        </row>
        <row r="47">
          <cell r="A47" t="str">
            <v>Public Utilities</v>
          </cell>
          <cell r="B47">
            <v>150000</v>
          </cell>
        </row>
        <row r="48">
          <cell r="A48" t="str">
            <v>Metropolitan Sewer Utility Fund</v>
          </cell>
          <cell r="B48">
            <v>80000</v>
          </cell>
        </row>
        <row r="49">
          <cell r="A49" t="str">
            <v>Laboratory Supplies and EquipmentAddition of non-personnel expenditures for laboratory supplies, equipment, and facility improvements.</v>
          </cell>
          <cell r="B49">
            <v>80000</v>
          </cell>
        </row>
        <row r="50">
          <cell r="A50" t="str">
            <v>Water Utility Operating Fund</v>
          </cell>
          <cell r="B50">
            <v>70000</v>
          </cell>
        </row>
        <row r="51">
          <cell r="A51" t="str">
            <v>Consultant ServicesAddition of non-personnel expenditures for miscellaneous contractual services.</v>
          </cell>
          <cell r="B51">
            <v>60000</v>
          </cell>
        </row>
        <row r="52">
          <cell r="A52" t="str">
            <v>Energy AuditsAddition of non-personnel expenditures for miscellaneous contractual services.</v>
          </cell>
          <cell r="B52">
            <v>10000</v>
          </cell>
        </row>
        <row r="53">
          <cell r="A53" t="str">
            <v>Public Works - Engineering &amp; Capital Projects</v>
          </cell>
          <cell r="B53">
            <v>80130</v>
          </cell>
        </row>
        <row r="54">
          <cell r="A54" t="str">
            <v>Engineering &amp; Capital Projects Fund</v>
          </cell>
          <cell r="B54">
            <v>80130</v>
          </cell>
        </row>
        <row r="55">
          <cell r="A55" t="str">
            <v>Engineering Standard Drawings SupportAddition of 1.00 Principal Engineering Aide and associated non-personnel expenditures to provide drafting support for several new design standards manuals and meet regulatory demands for storm water and streetlights.</v>
          </cell>
          <cell r="B55">
            <v>80130</v>
          </cell>
        </row>
        <row r="56">
          <cell r="A56" t="str">
            <v>Waste Reduction</v>
          </cell>
          <cell r="B56">
            <v>368539</v>
          </cell>
        </row>
        <row r="57">
          <cell r="A57" t="str">
            <v>Recycling Fund</v>
          </cell>
          <cell r="B57">
            <v>368539</v>
          </cell>
        </row>
        <row r="58">
          <cell r="A58" t="str">
            <v>Recycling Education and OutreachAddition of 2.00 Recycling Specialist 2s and non-personnel expenditures to support education and outreach for the Zero Waste Plan.</v>
          </cell>
          <cell r="B58">
            <v>368539</v>
          </cell>
        </row>
      </sheetData>
      <sheetData sheetId="2">
        <row r="2">
          <cell r="B2" t="str">
            <v>Strategic Transportation Optimization Program Addition of one-time non-personnel expenditures associated with contractual services for the development of the Strategic Transportation Optimization Program (STOP) Guide.</v>
          </cell>
        </row>
        <row r="10">
          <cell r="B10" t="str">
            <v>Vernal Pool Habitat Conservation Plan Support Addition of 1.00 Information Systems Analyst II, 1.00 Biologist II, 1.00 Associate Planner and associated non-personnel expenditures to support the Vernal Pool Habitat Conservation Plan.</v>
          </cell>
        </row>
        <row r="23">
          <cell r="B23" t="str">
            <v>Vehicle Replacement FundTransfer of  non-personnel expenditures from the Recycling Fund to the Fleet Services Vehicle Replacement Fund related to the purchase of greenery and recycling collection vehicles.</v>
          </cell>
        </row>
        <row r="27">
          <cell r="B27" t="str">
            <v>Energy AuditsAddition of non-personnel expenditures for miscellaneous contractual services.</v>
          </cell>
        </row>
      </sheetData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hley Rosia-Tremonti" refreshedDate="42863.621717939815" createdVersion="5" refreshedVersion="5" minRefreshableVersion="3" recordCount="64">
  <cacheSource type="worksheet">
    <worksheetSource ref="A1:K65" sheet="Budget Details"/>
  </cacheSource>
  <cacheFields count="11">
    <cacheField name="Department/Division Name" numFmtId="0">
      <sharedItems containsBlank="1" count="19">
        <s v="Administrative and Right of Way"/>
        <s v="City Attorney"/>
        <s v="ESD"/>
        <s v="EDD"/>
        <s v="P&amp;R"/>
        <s v="TSW"/>
        <s v="PUD"/>
        <s v="PW"/>
        <s v="PD"/>
        <m u="1"/>
        <s v="Public Utilities" u="1"/>
        <s v="Street" u="1"/>
        <s v="Collection Services" u="1"/>
        <s v="Police" u="1"/>
        <s v="Storm Water" u="1"/>
        <s v="Open Space" u="1"/>
        <s v="Waste Reduction" u="1"/>
        <s v="Public Works - Engineering and Capital Projects" u="1"/>
        <s v="Economic Development" u="1"/>
      </sharedItems>
    </cacheField>
    <cacheField name="Efforts, Initiatives, and Activities" numFmtId="0">
      <sharedItems longText="1"/>
    </cacheField>
    <cacheField name="Funding Source" numFmtId="49">
      <sharedItems/>
    </cacheField>
    <cacheField name="FY 2018 Proposed Budget" numFmtId="5">
      <sharedItems containsString="0" containsBlank="1" containsNumber="1" containsInteger="1" minValue="0" maxValue="74112022"/>
    </cacheField>
    <cacheField name="% CAP Attributable" numFmtId="9">
      <sharedItems containsSemiMixedTypes="0" containsString="0" containsNumber="1" minValue="0" maxValue="1"/>
    </cacheField>
    <cacheField name="Total CAP Budget" numFmtId="164">
      <sharedItems containsSemiMixedTypes="0" containsString="0" containsNumber="1" minValue="0" maxValue="74112022"/>
    </cacheField>
    <cacheField name="CAP-Direct or CAP-Indirect" numFmtId="0">
      <sharedItems containsBlank="1" count="3">
        <s v="Direct"/>
        <s v="Indirect"/>
        <m u="1"/>
      </sharedItems>
    </cacheField>
    <cacheField name="CAP Strategy Details" numFmtId="0">
      <sharedItems/>
    </cacheField>
    <cacheField name="CAP Strategy" numFmtId="0">
      <sharedItems count="7">
        <s v="Bicycling, Walking, Transit, &amp; Land Use"/>
        <s v="Overarching Implementation"/>
        <s v="Clean and Renewable Energy"/>
        <s v="Climate Resiliency"/>
        <s v="Zero Waste"/>
        <s v="Energy and Water Efficient Buildings"/>
        <s v="Bicylcing, Walking, Transit, &amp; Land Use" u="1"/>
      </sharedItems>
    </cacheField>
    <cacheField name="CAP Action" numFmtId="0">
      <sharedItems containsMixedTypes="1" containsNumber="1" minValue="1" maxValue="5.0999999999999996" count="16">
        <n v="3.6"/>
        <s v="Overarching Implementation"/>
        <n v="2.2999999999999998"/>
        <n v="2"/>
        <n v="5"/>
        <n v="3"/>
        <n v="5.0999999999999996"/>
        <n v="4.0999999999999996"/>
        <n v="4"/>
        <n v="1"/>
        <n v="1.2"/>
        <n v="3.3"/>
        <n v="3.2"/>
        <n v="3.4"/>
        <n v="1.3"/>
        <n v="2.1"/>
      </sharedItems>
    </cacheField>
    <cacheField name="Additional notes on effort, initiative, or activit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s v="Strategic Transportation Optimization Program Addition of one-time non-personnel expenditures associated with contractual services for the development of the Strategic Transportation Optimization Program (STOP) Guide."/>
    <s v="General"/>
    <m/>
    <n v="0.1"/>
    <n v="0"/>
    <x v="0"/>
    <s v="Transit-Orientated Development in TPA's"/>
    <x v="0"/>
    <x v="0"/>
    <m/>
  </r>
  <r>
    <x v="1"/>
    <s v="Climate Action Plan ImplementationAddition of 1.00 Deputy City Attorney and associated non-personnel expenditures to support the City's Climate Action Plan in the Civil Advisory Division."/>
    <s v="General"/>
    <m/>
    <n v="1"/>
    <n v="0"/>
    <x v="0"/>
    <s v="Overarching Implementation"/>
    <x v="1"/>
    <x v="1"/>
    <m/>
  </r>
  <r>
    <x v="2"/>
    <s v="Compressed Natural Gas Fueling StationAddition of non-personnel expenditures to support the implementation of the Compressed Natural Gas (CNG) fueling station at the Environmental Services Operations Station."/>
    <s v="General"/>
    <m/>
    <n v="1"/>
    <n v="0"/>
    <x v="0"/>
    <s v="Covert Existing Fleet Diesel MSW Trucks to CNG or Low Emission Fuel"/>
    <x v="2"/>
    <x v="2"/>
    <m/>
  </r>
  <r>
    <x v="3"/>
    <s v="Reinvestment InitiativeAddition of 1.00 Program Manager, 1.00 Community Development Specialist 4, 1.00 Senior Management Analyst,  and 3.00 Community Development Specialist 3sfor the Reinvestment Initiative (ReI)."/>
    <s v="General"/>
    <n v="583146"/>
    <n v="0.1"/>
    <n v="58314.600000000006"/>
    <x v="0"/>
    <s v="Clean &amp; Renewable Energy"/>
    <x v="2"/>
    <x v="3"/>
    <m/>
  </r>
  <r>
    <x v="4"/>
    <s v="Open Space Acreage ExpansionAddition of 2.00 Park Rangers and associated non-personnel expenditures to support operation and maintenance of additional Open Space acreage."/>
    <s v="General"/>
    <m/>
    <n v="1"/>
    <n v="0"/>
    <x v="1"/>
    <s v="Climate Resiliency"/>
    <x v="3"/>
    <x v="4"/>
    <m/>
  </r>
  <r>
    <x v="4"/>
    <s v="Vernal Pool Habitat Conservation Plan Support Addition of 1.00 Information Systems Analyst II, 1.00 Biologist II, 1.00 Associate Planner and associated non-personnel expenditures to support the Vernal Pool Habitat Conservation Plan."/>
    <s v="General"/>
    <n v="123029"/>
    <n v="1"/>
    <n v="123029"/>
    <x v="1"/>
    <s v="Climate Resiliency"/>
    <x v="3"/>
    <x v="4"/>
    <m/>
  </r>
  <r>
    <x v="4"/>
    <s v="Vernal Pool Habitat Conservation Plan Support Addition of 1.00 Information Systems Analyst II, 1.00 Biologist II, 1.00 Associate Planner and associated non-personnel expenditures to support the Vernal Pool Habitat Conservation Plan.."/>
    <s v="General"/>
    <m/>
    <n v="1"/>
    <n v="0"/>
    <x v="1"/>
    <s v="Climate Resiliency"/>
    <x v="3"/>
    <x v="4"/>
    <m/>
  </r>
  <r>
    <x v="5"/>
    <s v="Campbell ShipyardAddition of one-time non-personnel expenditures associated with contractual services for contaminate study to support the City's sediment contribution in the Campbell Shipyard."/>
    <s v="General"/>
    <m/>
    <n v="1"/>
    <n v="0"/>
    <x v="1"/>
    <s v="Climate Resiliency"/>
    <x v="3"/>
    <x v="4"/>
    <m/>
  </r>
  <r>
    <x v="5"/>
    <s v="Continental Maritime Contaminated Sediment SupportAddition of one-time non-personnel expenditures associated with contractual services for contaminate study to support the City's sediment contribution in the San Diego Bay."/>
    <s v="General"/>
    <m/>
    <n v="1"/>
    <n v="0"/>
    <x v="1"/>
    <s v="Climate Resiliency"/>
    <x v="3"/>
    <x v="4"/>
    <m/>
  </r>
  <r>
    <x v="5"/>
    <s v="Naval Training Center Boat Channel DredgingAddition of one-time non-personnel expenditures associated with contractual services for Naval Training Center Boat Channel dredging."/>
    <s v="General"/>
    <m/>
    <n v="1"/>
    <n v="0"/>
    <x v="1"/>
    <s v="Climate Resiliency"/>
    <x v="3"/>
    <x v="4"/>
    <m/>
  </r>
  <r>
    <x v="5"/>
    <s v="Potential Supplemental Environmental ProjectsAddition of non-personnel expenditures associated with contractual services for supplemental environmental projects to support water quality improvement projects."/>
    <s v="General"/>
    <n v="607500"/>
    <n v="1"/>
    <n v="607500"/>
    <x v="1"/>
    <s v="Climate Resiliency"/>
    <x v="3"/>
    <x v="4"/>
    <m/>
  </r>
  <r>
    <x v="5"/>
    <s v="Slurry Seal MaintenanceAddition of non-personnel expenditures associated with contractual services to support Slurry Seal Maintenance."/>
    <s v="General"/>
    <n v="15322066"/>
    <n v="0.1"/>
    <n v="1532206.6"/>
    <x v="0"/>
    <s v="Bicycling, Walking, Transit, and Land Use"/>
    <x v="0"/>
    <x v="5"/>
    <s v="This item was much larger in FY17"/>
  </r>
  <r>
    <x v="5"/>
    <s v="Tree Maintenance and PlantingAddition of 1.00 Horticulturist, 1.00 Public Works Supervisor, and associated non-personnel expenditures for tree maintenance and planting to support the City's Climate Action Plan."/>
    <s v="General"/>
    <m/>
    <n v="1"/>
    <n v="0"/>
    <x v="0"/>
    <s v="Increase Urban Tree Canopy Coverage"/>
    <x v="3"/>
    <x v="6"/>
    <m/>
  </r>
  <r>
    <x v="2"/>
    <s v="Addition of Code Compliance Program ManagerAddition of 1.00 Code Compliance Program Manager and non-personnel expenditures to support The Zero Waste Plan and the City Recycling Ordinance."/>
    <s v="General"/>
    <m/>
    <n v="1"/>
    <n v="0"/>
    <x v="0"/>
    <s v="Divert Solid Waste and Capture Landfill Methane Gas "/>
    <x v="4"/>
    <x v="7"/>
    <m/>
  </r>
  <r>
    <x v="2"/>
    <s v="Climate Action Plan Code EnforcementAddition of 2.00 Code Compliance Officers and non-personnel expenditures to support the Climate Action Plan."/>
    <s v="General"/>
    <n v="251647"/>
    <n v="1"/>
    <n v="251647"/>
    <x v="0"/>
    <s v="Zero Waste (Gas and Waste Management)"/>
    <x v="4"/>
    <x v="8"/>
    <m/>
  </r>
  <r>
    <x v="2"/>
    <s v="Environmental Services ProgramsAddition of 1.00 Code Compliance Supervisor, 2.00 Code Compliance Officers, 1.00 Heavy Truck Driver II, 1.00 Utility Worker II, and non-personnel expenditures to support the city-wide Recycling Ordinance, Homes less Abatement Program, and other code enforcements."/>
    <s v="General"/>
    <m/>
    <n v="1"/>
    <n v="0"/>
    <x v="0"/>
    <s v="Climate Resiliency"/>
    <x v="3"/>
    <x v="4"/>
    <m/>
  </r>
  <r>
    <x v="2"/>
    <s v="Vehicle Replacement FundTransfer of  non-personnel expenditures from the Recycling Fund to the Fleet Services Vehicle Replacement Fund related to the purchase of greenery and recycling collection vehicles."/>
    <s v="Other"/>
    <n v="1300000"/>
    <n v="1"/>
    <n v="1300000"/>
    <x v="0"/>
    <s v="Zero Waste (Gas and Waste Management)"/>
    <x v="4"/>
    <x v="8"/>
    <m/>
  </r>
  <r>
    <x v="6"/>
    <s v="Energy Audits Addition of non-personnel expenditures for miscellaneous contractual services."/>
    <s v="Other"/>
    <n v="10000"/>
    <n v="1"/>
    <n v="10000"/>
    <x v="0"/>
    <s v="Water &amp; Energy Efficient Buildings"/>
    <x v="5"/>
    <x v="9"/>
    <m/>
  </r>
  <r>
    <x v="7"/>
    <s v="Engineering Standard Drawings SupportAddition of 1.00 Principal Engineering Aide and associated non-personnel expenditures to provide drafting support for several new design standards manuals and meet regulatory demands for storm water and streetlights."/>
    <s v="Other"/>
    <n v="80320"/>
    <n v="1"/>
    <n v="80320"/>
    <x v="0"/>
    <s v="Overarching Implementation"/>
    <x v="1"/>
    <x v="1"/>
    <m/>
  </r>
  <r>
    <x v="2"/>
    <s v="Recycling Education and OutreachAddition of 2.00 Recycling Specialist 2s and non-personnel expenditures to support education and outreach for the Zero Waste Plan."/>
    <s v="Other"/>
    <n v="368351"/>
    <n v="1"/>
    <n v="368351"/>
    <x v="0"/>
    <s v="Divert Solid Waste and Capture Landfill Methane Gas "/>
    <x v="4"/>
    <x v="7"/>
    <m/>
  </r>
  <r>
    <x v="2"/>
    <s v="Citywide Energy Improvements"/>
    <s v="Capital Improvement Project"/>
    <n v="0"/>
    <n v="1"/>
    <n v="0"/>
    <x v="0"/>
    <s v="Municipal Energy Strategy"/>
    <x v="5"/>
    <x v="10"/>
    <s v="ABT00003 Environmental Services"/>
  </r>
  <r>
    <x v="5"/>
    <s v="Drainage Projects"/>
    <s v="Capital Improvement Project"/>
    <n v="0"/>
    <n v="1"/>
    <n v="0"/>
    <x v="1"/>
    <s v="Climate Resiliency"/>
    <x v="3"/>
    <x v="4"/>
    <s v="ACA00001 Transportation &amp; Storm Water"/>
  </r>
  <r>
    <x v="5"/>
    <s v="Watershed CIP"/>
    <s v="Capital Improvement Project"/>
    <n v="0"/>
    <n v="1"/>
    <n v="0"/>
    <x v="1"/>
    <s v="Climate Resiliency"/>
    <x v="3"/>
    <x v="4"/>
    <s v="ACC00001 Transportation &amp; Storm Water"/>
  </r>
  <r>
    <x v="5"/>
    <s v="Minor Bike Facilities"/>
    <s v="Capital Improvement Project"/>
    <n v="400000"/>
    <n v="1"/>
    <n v="400000"/>
    <x v="0"/>
    <s v="Bicycle Master Plan"/>
    <x v="0"/>
    <x v="11"/>
    <s v="AIA00001 Transportation &amp; Storm Water"/>
  </r>
  <r>
    <x v="5"/>
    <s v="Street Resurfacing and Reconstruction"/>
    <s v="Capital Improvement Project"/>
    <n v="4067459"/>
    <n v="0.1"/>
    <n v="406745.9"/>
    <x v="0"/>
    <s v="Bicycle Master Plan"/>
    <x v="0"/>
    <x v="11"/>
    <s v="AID00005 Transportation &amp; Storm Water"/>
  </r>
  <r>
    <x v="5"/>
    <s v="Installation of City Owned Street Lights"/>
    <s v="Capital Improvement Project"/>
    <n v="100000"/>
    <n v="1"/>
    <n v="100000"/>
    <x v="0"/>
    <s v="Municipal Energy Strategy"/>
    <x v="5"/>
    <x v="10"/>
    <s v="AIH00001 Transportation &amp; Storm Water"/>
  </r>
  <r>
    <x v="5"/>
    <s v="Street Light Circuit Upgrades"/>
    <s v="Capital Improvement Project"/>
    <n v="0"/>
    <n v="1"/>
    <n v="0"/>
    <x v="0"/>
    <s v="Municipal Energy Strategy"/>
    <x v="5"/>
    <x v="10"/>
    <s v="AIH00002 Transportation &amp; Storm Water"/>
  </r>
  <r>
    <x v="5"/>
    <s v="New Walkways"/>
    <s v="Capital Improvement Project"/>
    <n v="850000"/>
    <n v="1"/>
    <n v="850000"/>
    <x v="0"/>
    <s v="Increase Commuter Walking Opportunities"/>
    <x v="0"/>
    <x v="12"/>
    <s v="AIK00001 Transportation &amp; Storm Water"/>
  </r>
  <r>
    <x v="5"/>
    <s v="School Traffic Safety Improvements"/>
    <s v="Capital Improvement Project"/>
    <n v="0"/>
    <n v="1"/>
    <n v="0"/>
    <x v="0"/>
    <s v="Bicycling, Walking, Transit, and Land Use"/>
    <x v="0"/>
    <x v="5"/>
    <s v="AIK00002 Transportation &amp; Storm Water"/>
  </r>
  <r>
    <x v="5"/>
    <s v="Sidewalk Repair and Reconstruction"/>
    <s v="Capital Improvement Project"/>
    <n v="2672850"/>
    <n v="1"/>
    <n v="2672850"/>
    <x v="0"/>
    <s v="Increase Commuter Walking Opportunities"/>
    <x v="0"/>
    <x v="12"/>
    <s v="AIK00003 Transportation &amp; Storm Water"/>
  </r>
  <r>
    <x v="5"/>
    <s v="Traffic Calming"/>
    <s v="Capital Improvement Project"/>
    <n v="385000"/>
    <n v="1"/>
    <n v="385000"/>
    <x v="0"/>
    <s v="Traffic Signal Master Plan"/>
    <x v="0"/>
    <x v="13"/>
    <s v="AIL00001 Transportation &amp; Storm Water"/>
  </r>
  <r>
    <x v="5"/>
    <s v="Install T/S Interconnect Systems"/>
    <s v="Capital Improvement Project"/>
    <n v="150000"/>
    <n v="0"/>
    <n v="0"/>
    <x v="1"/>
    <s v="Bicycling, Walking, Transit, and Land Use"/>
    <x v="0"/>
    <x v="5"/>
    <s v="AIL00002 Transportation &amp; Storm Water"/>
  </r>
  <r>
    <x v="5"/>
    <s v="Traffic Signals - Citywide"/>
    <s v="Capital Improvement Project"/>
    <n v="2240000"/>
    <n v="1"/>
    <n v="2240000"/>
    <x v="0"/>
    <s v="Traffic Signal Master Plan"/>
    <x v="0"/>
    <x v="13"/>
    <s v="AIL00004 Transportation &amp; Storm Water"/>
  </r>
  <r>
    <x v="5"/>
    <s v="Traffic Signals Modification"/>
    <s v="Capital Improvement Project"/>
    <n v="859900"/>
    <n v="1"/>
    <n v="859900"/>
    <x v="0"/>
    <s v="Traffic Signal Master Plan"/>
    <x v="0"/>
    <x v="13"/>
    <s v="AIL00005 Transportation &amp; Storm Water"/>
  </r>
  <r>
    <x v="6"/>
    <s v="PURE Water Program"/>
    <s v="Capital Improvement Project"/>
    <n v="74112022"/>
    <n v="1"/>
    <n v="74112022"/>
    <x v="1"/>
    <s v="Climate Resiliency"/>
    <x v="3"/>
    <x v="4"/>
    <s v="ALA00001 Public Utilities"/>
  </r>
  <r>
    <x v="2"/>
    <s v="Miramar Landfill Facility Improvements"/>
    <s v="Capital Improvement Project"/>
    <n v="2000000"/>
    <n v="0"/>
    <n v="0"/>
    <x v="1"/>
    <s v="Zero Waste (Gas and Waste Management)"/>
    <x v="4"/>
    <x v="8"/>
    <s v="L17000 Environmental Services"/>
  </r>
  <r>
    <x v="4"/>
    <s v="Downtown Greenways"/>
    <s v="Capital Improvement Project"/>
    <n v="1000000"/>
    <n v="1"/>
    <n v="1000000"/>
    <x v="0"/>
    <s v="Increase Urban Tree Canopy Coverage"/>
    <x v="3"/>
    <x v="6"/>
    <s v="L18000 Park &amp; Recreation"/>
  </r>
  <r>
    <x v="4"/>
    <s v="Chollas Lake Improvements"/>
    <s v="Capital Improvement Project"/>
    <n v="500000"/>
    <n v="1"/>
    <n v="500000"/>
    <x v="1"/>
    <s v="Climate Resiliency"/>
    <x v="3"/>
    <x v="4"/>
    <s v="L18001 Park &amp; Recreation"/>
  </r>
  <r>
    <x v="5"/>
    <s v="Mira Mesa Blvd Median/Erma Rd Improv"/>
    <s v="Capital Improvement Project"/>
    <n v="0"/>
    <n v="0.1"/>
    <n v="0"/>
    <x v="0"/>
    <s v="Bicycling, Walking, Transit, and Land Use"/>
    <x v="0"/>
    <x v="5"/>
    <s v="RD16003 Transportation &amp; Storm Water"/>
  </r>
  <r>
    <x v="4"/>
    <s v="Completed Hiking and Biking Trails PHR 10.2"/>
    <s v="Capital Improvement Project"/>
    <n v="0"/>
    <n v="1"/>
    <n v="0"/>
    <x v="1"/>
    <s v="Climate Resiliency"/>
    <x v="3"/>
    <x v="4"/>
    <s v="RD12003 Park &amp; Recreation"/>
  </r>
  <r>
    <x v="2"/>
    <s v="West Miramar Landfill - Phase 3"/>
    <s v="Capital Improvement Project"/>
    <n v="0"/>
    <n v="0"/>
    <n v="0"/>
    <x v="1"/>
    <s v="Zero Waste (Gas and Waste Management)"/>
    <x v="4"/>
    <x v="8"/>
    <s v="S00774 Environmental Services"/>
  </r>
  <r>
    <x v="5"/>
    <s v="SR 163/Friars Road"/>
    <s v="Capital Improvement Project"/>
    <n v="2000000"/>
    <n v="0.1"/>
    <n v="200000"/>
    <x v="0"/>
    <s v="Bicycling, Walking, Transit, and Land Use"/>
    <x v="0"/>
    <x v="5"/>
    <s v="S00851 Transportation &amp; Storm Water"/>
  </r>
  <r>
    <x v="5"/>
    <s v="University Avenue Mobility"/>
    <s v="Capital Improvement Project"/>
    <n v="2750000"/>
    <n v="0.1"/>
    <n v="275000"/>
    <x v="0"/>
    <s v="Bicycling, Walking, Transit, and Land Use"/>
    <x v="0"/>
    <x v="5"/>
    <s v="S00915 Transportation &amp; Storm Water"/>
  </r>
  <r>
    <x v="2"/>
    <s v="Miramar Landfill Greenery Expansion"/>
    <s v="Capital Improvement Project"/>
    <n v="0"/>
    <n v="1"/>
    <n v="0"/>
    <x v="0"/>
    <s v="Zero Waste (Gas and Waste Management)"/>
    <x v="4"/>
    <x v="8"/>
    <s v="S00975 Environmental Services"/>
  </r>
  <r>
    <x v="2"/>
    <s v="Future Waste Mgmt Disposal &amp; Pro Fac"/>
    <s v="Capital Improvement Project"/>
    <n v="0"/>
    <n v="0"/>
    <n v="0"/>
    <x v="1"/>
    <s v="Zero Waste (Gas and Waste Management)"/>
    <x v="4"/>
    <x v="8"/>
    <s v="S01088 Environmental Services"/>
  </r>
  <r>
    <x v="8"/>
    <s v="Police HQs CoGeneration Repower Project"/>
    <s v="Capital Improvement Project"/>
    <n v="0"/>
    <n v="1"/>
    <n v="0"/>
    <x v="0"/>
    <s v="Municipal Energy Strategy"/>
    <x v="5"/>
    <x v="10"/>
    <s v="S10131 Police"/>
  </r>
  <r>
    <x v="4"/>
    <s v="Evans Pond Reclaimed Water Pipeline Inst"/>
    <s v="Capital Improvement Project"/>
    <n v="0"/>
    <n v="1"/>
    <n v="0"/>
    <x v="1"/>
    <s v="Climate Resiliency"/>
    <x v="3"/>
    <x v="4"/>
    <s v="S13010 Park &amp; Recreation"/>
  </r>
  <r>
    <x v="5"/>
    <s v="SR94/Euclid Av Interchange Phase 3"/>
    <s v="Capital Improvement Project"/>
    <n v="2000000"/>
    <n v="0.1"/>
    <n v="200000"/>
    <x v="0"/>
    <s v="Bicycling, Walking, Transit, and Land Use"/>
    <x v="0"/>
    <x v="5"/>
    <s v="S14009 Transportation &amp; Storm Water"/>
  </r>
  <r>
    <x v="4"/>
    <s v="Torrey Pines N. Golf Course-Improvements"/>
    <s v="Capital Improvement Project"/>
    <n v="0"/>
    <n v="0"/>
    <n v="0"/>
    <x v="1"/>
    <s v="Reduce Daily Per Capita Water Consumption"/>
    <x v="5"/>
    <x v="14"/>
    <s v="S14019 Park &amp; Recreation"/>
  </r>
  <r>
    <x v="6"/>
    <s v="Bayview Reservoir Solar Project"/>
    <s v="Capital Improvement Project"/>
    <n v="0"/>
    <n v="1"/>
    <n v="0"/>
    <x v="0"/>
    <s v="100% Renewable Energy by 2035"/>
    <x v="2"/>
    <x v="15"/>
    <s v="S14021 Public Utilities"/>
  </r>
  <r>
    <x v="6"/>
    <s v="MOC Complex Solar Project"/>
    <s v="Capital Improvement Project"/>
    <n v="0"/>
    <n v="1"/>
    <n v="0"/>
    <x v="0"/>
    <s v="100% Renewable Energy by 2035"/>
    <x v="2"/>
    <x v="15"/>
    <s v="S14022 Public Utilities"/>
  </r>
  <r>
    <x v="2"/>
    <s v="CNG Fueling Station for Refuse &amp; Recycling"/>
    <s v="Capital Improvement Project"/>
    <n v="1230000"/>
    <n v="1"/>
    <n v="1230000"/>
    <x v="0"/>
    <s v="Covert Existing Fleet Diesel MSW Trucks to CNG or Low Emission Fuel"/>
    <x v="2"/>
    <x v="2"/>
    <s v="S15000 Environmental Services"/>
  </r>
  <r>
    <x v="5"/>
    <s v="Torrey Pines Road Improvement Phase 3"/>
    <s v="Capital Improvement Project"/>
    <n v="1000000"/>
    <n v="0.1"/>
    <n v="100000"/>
    <x v="0"/>
    <s v="Bicycling, Walking, Transit, and Land Use"/>
    <x v="0"/>
    <x v="5"/>
    <s v="S15023 Transportation &amp; Storm Water"/>
  </r>
  <r>
    <x v="5"/>
    <s v="City Heights Pedestrian Improvements"/>
    <s v="Capital Improvement Project"/>
    <n v="0"/>
    <n v="1"/>
    <n v="0"/>
    <x v="0"/>
    <s v="Increase Commuter Walking Opportunities"/>
    <x v="0"/>
    <x v="12"/>
    <s v="S15044 Transportation &amp; Storm Water"/>
  </r>
  <r>
    <x v="5"/>
    <s v="Market St-Euclid to Pitta-Improvements"/>
    <s v="Capital Improvement Project"/>
    <n v="0"/>
    <n v="0.1"/>
    <n v="0"/>
    <x v="0"/>
    <s v="Bicycling, Walking, Transit, and Land Use"/>
    <x v="0"/>
    <x v="5"/>
    <s v="S16022 Transportation &amp; Storm Water"/>
  </r>
  <r>
    <x v="4"/>
    <s v="Carmel Valley CP-Turf Upgrades"/>
    <s v="Capital Improvement Project"/>
    <n v="0"/>
    <n v="0"/>
    <n v="0"/>
    <x v="1"/>
    <s v="Climate Resiliency"/>
    <x v="3"/>
    <x v="4"/>
    <s v="S16029 Park &amp; Recreation"/>
  </r>
  <r>
    <x v="4"/>
    <s v="Ocean Air CP - Turf Upgrades"/>
    <s v="Capital Improvement Project"/>
    <n v="0"/>
    <n v="0"/>
    <n v="0"/>
    <x v="1"/>
    <s v="Climate Resiliency"/>
    <x v="3"/>
    <x v="4"/>
    <s v="S16030 Park &amp; Recreation"/>
  </r>
  <r>
    <x v="2"/>
    <s v="Miramar Landfill Gas Recovery Improvemen"/>
    <s v="Capital Improvement Project"/>
    <n v="4300000"/>
    <n v="1"/>
    <n v="4300000"/>
    <x v="1"/>
    <s v="Divert Solid Waste and Capture Landfill Methane Gas "/>
    <x v="4"/>
    <x v="7"/>
    <s v="S16052 Environmental Services"/>
  </r>
  <r>
    <x v="2"/>
    <s v="Aerated Static Pile System"/>
    <s v="Capital Improvement Project"/>
    <n v="4500000"/>
    <n v="1"/>
    <n v="4500000"/>
    <x v="0"/>
    <s v="Zero Waste (Gas and Waste Management)"/>
    <x v="4"/>
    <x v="8"/>
    <s v="S16053 Environmental Services"/>
  </r>
  <r>
    <x v="2"/>
    <s v="Miramar Landfill Storm Water Improvement"/>
    <s v="Capital Improvement Project"/>
    <n v="2000000"/>
    <n v="1"/>
    <n v="2000000"/>
    <x v="1"/>
    <s v="Climate Resiliency"/>
    <x v="3"/>
    <x v="4"/>
    <s v="S16054 Environmental Services"/>
  </r>
  <r>
    <x v="2"/>
    <s v="Miramar PubTipping/Resource Recovery Ctr"/>
    <s v="Capital Improvement Project"/>
    <n v="0"/>
    <n v="0"/>
    <n v="0"/>
    <x v="1"/>
    <s v="Climate Resiliency"/>
    <x v="3"/>
    <x v="4"/>
    <s v="S16056 Environmental Services"/>
  </r>
  <r>
    <x v="5"/>
    <s v="Market Street-47th to Euclid-Complete Street"/>
    <s v="Capital Improvement Project"/>
    <n v="0"/>
    <n v="0.1"/>
    <n v="0"/>
    <x v="0"/>
    <s v="Bicycling, Walking, Transit, and Land Use"/>
    <x v="0"/>
    <x v="5"/>
    <s v="S16061 Transportation &amp; Storm Water"/>
  </r>
  <r>
    <x v="4"/>
    <s v="Talmadge Traffic Calming Infrastructure"/>
    <s v="Capital Improvement Project"/>
    <n v="100000"/>
    <n v="0.1"/>
    <n v="10000"/>
    <x v="0"/>
    <s v="Overarching Implementation"/>
    <x v="1"/>
    <x v="1"/>
    <s v="S17001 Park &amp; Recreation"/>
  </r>
  <r>
    <x v="6"/>
    <s v="Advanced Metering Infrastructure"/>
    <s v="Capital Improvement Project"/>
    <n v="27411444"/>
    <n v="1"/>
    <n v="27411444"/>
    <x v="0"/>
    <s v="Water &amp; Energy Efficient Buildings"/>
    <x v="5"/>
    <x v="9"/>
    <s v="S17008 Public Utiliti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F2:G12" firstHeaderRow="1" firstDataRow="1" firstDataCol="1"/>
  <pivotFields count="11">
    <pivotField axis="axisRow" showAll="0" sortType="ascending">
      <items count="20">
        <item x="0"/>
        <item x="1"/>
        <item m="1" x="12"/>
        <item m="1" x="18"/>
        <item x="3"/>
        <item x="2"/>
        <item m="1" x="15"/>
        <item x="4"/>
        <item x="8"/>
        <item m="1" x="13"/>
        <item m="1" x="10"/>
        <item m="1" x="17"/>
        <item x="6"/>
        <item x="7"/>
        <item m="1" x="14"/>
        <item m="1" x="11"/>
        <item x="5"/>
        <item m="1" x="16"/>
        <item m="1" x="9"/>
        <item t="default"/>
      </items>
    </pivotField>
    <pivotField showAll="0"/>
    <pivotField showAll="0"/>
    <pivotField showAll="0"/>
    <pivotField numFmtId="9" showAll="0"/>
    <pivotField dataField="1" numFmtId="164" showAll="0"/>
    <pivotField showAll="0"/>
    <pivotField showAll="0"/>
    <pivotField showAll="0"/>
    <pivotField showAll="0"/>
    <pivotField showAll="0"/>
  </pivotFields>
  <rowFields count="1">
    <field x="0"/>
  </rowFields>
  <rowItems count="10">
    <i>
      <x/>
    </i>
    <i>
      <x v="1"/>
    </i>
    <i>
      <x v="4"/>
    </i>
    <i>
      <x v="5"/>
    </i>
    <i>
      <x v="7"/>
    </i>
    <i>
      <x v="8"/>
    </i>
    <i>
      <x v="12"/>
    </i>
    <i>
      <x v="13"/>
    </i>
    <i>
      <x v="16"/>
    </i>
    <i t="grand">
      <x/>
    </i>
  </rowItems>
  <colItems count="1">
    <i/>
  </colItems>
  <dataFields count="1">
    <dataField name="Sum of Total CAP Budget" fld="5" baseField="0" baseItem="0" numFmtId="42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3:D31" firstHeaderRow="1" firstDataRow="2" firstDataCol="1"/>
  <pivotFields count="11">
    <pivotField showAll="0"/>
    <pivotField showAll="0"/>
    <pivotField showAll="0"/>
    <pivotField showAll="0"/>
    <pivotField numFmtId="9" showAll="0"/>
    <pivotField dataField="1" numFmtId="164" showAll="0"/>
    <pivotField axis="axisCol" showAll="0">
      <items count="4">
        <item x="0"/>
        <item x="1"/>
        <item m="1" x="2"/>
        <item t="default"/>
      </items>
    </pivotField>
    <pivotField showAll="0"/>
    <pivotField axis="axisRow" showAll="0" sortType="ascending">
      <items count="8">
        <item x="0"/>
        <item m="1" x="6"/>
        <item x="2"/>
        <item x="3"/>
        <item x="5"/>
        <item x="1"/>
        <item x="4"/>
        <item t="default"/>
      </items>
    </pivotField>
    <pivotField showAll="0"/>
    <pivotField showAll="0"/>
  </pivotFields>
  <rowFields count="1">
    <field x="8"/>
  </rowFields>
  <rowItems count="7">
    <i>
      <x/>
    </i>
    <i>
      <x v="2"/>
    </i>
    <i>
      <x v="3"/>
    </i>
    <i>
      <x v="4"/>
    </i>
    <i>
      <x v="5"/>
    </i>
    <i>
      <x v="6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Total CAP Budget" fld="5" baseField="0" baseItem="0" numFmtId="42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:D20" firstHeaderRow="1" firstDataRow="2" firstDataCol="1"/>
  <pivotFields count="11">
    <pivotField showAll="0"/>
    <pivotField showAll="0"/>
    <pivotField showAll="0"/>
    <pivotField showAll="0"/>
    <pivotField showAll="0"/>
    <pivotField dataField="1" showAll="0"/>
    <pivotField axis="axisCol" showAll="0">
      <items count="4">
        <item x="0"/>
        <item x="1"/>
        <item h="1" m="1" x="2"/>
        <item t="default"/>
      </items>
    </pivotField>
    <pivotField showAll="0" defaultSubtotal="0"/>
    <pivotField showAll="0" defaultSubtotal="0"/>
    <pivotField axis="axisRow" showAll="0" sortType="ascending">
      <items count="17">
        <item x="9"/>
        <item x="10"/>
        <item x="14"/>
        <item x="3"/>
        <item x="15"/>
        <item x="2"/>
        <item x="5"/>
        <item x="12"/>
        <item x="11"/>
        <item x="13"/>
        <item x="0"/>
        <item x="8"/>
        <item x="7"/>
        <item x="4"/>
        <item x="6"/>
        <item x="1"/>
        <item t="default"/>
      </items>
    </pivotField>
    <pivotField showAll="0"/>
  </pivotFields>
  <rowFields count="1">
    <field x="9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Total CAP Budget" fld="5" baseField="0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98:B115" firstHeaderRow="1" firstDataRow="1" firstDataCol="1"/>
  <pivotFields count="11">
    <pivotField showAll="0"/>
    <pivotField showAll="0"/>
    <pivotField showAll="0"/>
    <pivotField numFmtId="44" showAll="0"/>
    <pivotField showAll="0"/>
    <pivotField dataField="1" showAll="0"/>
    <pivotField showAll="0"/>
    <pivotField showAll="0" defaultSubtotal="0"/>
    <pivotField showAll="0" defaultSubtotal="0"/>
    <pivotField axis="axisRow" showAll="0">
      <items count="17">
        <item x="10"/>
        <item x="14"/>
        <item x="15"/>
        <item x="2"/>
        <item x="12"/>
        <item x="11"/>
        <item x="13"/>
        <item x="0"/>
        <item x="7"/>
        <item x="6"/>
        <item x="1"/>
        <item x="3"/>
        <item x="4"/>
        <item x="5"/>
        <item x="8"/>
        <item x="9"/>
        <item t="default"/>
      </items>
    </pivotField>
    <pivotField showAll="0"/>
  </pivotFields>
  <rowFields count="1">
    <field x="9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Total CAP Budge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tabSelected="1" workbookViewId="0">
      <selection activeCell="B47" sqref="B47"/>
    </sheetView>
  </sheetViews>
  <sheetFormatPr defaultRowHeight="14.4" x14ac:dyDescent="0.3"/>
  <cols>
    <col min="1" max="1" width="35.44140625" customWidth="1"/>
    <col min="2" max="2" width="16.33203125" customWidth="1"/>
    <col min="3" max="3" width="12.5546875" customWidth="1"/>
    <col min="4" max="4" width="13.6640625" customWidth="1"/>
    <col min="5" max="5" width="11.33203125" customWidth="1"/>
    <col min="6" max="6" width="31.5546875" customWidth="1"/>
    <col min="7" max="7" width="23.109375" customWidth="1"/>
    <col min="8" max="11" width="4" customWidth="1"/>
    <col min="12" max="12" width="27.109375" customWidth="1"/>
    <col min="13" max="17" width="9.6640625" customWidth="1"/>
    <col min="18" max="18" width="7.33203125" customWidth="1"/>
    <col min="19" max="19" width="11.33203125" customWidth="1"/>
    <col min="20" max="26" width="8" customWidth="1"/>
    <col min="27" max="29" width="9" customWidth="1"/>
    <col min="30" max="30" width="7.33203125" customWidth="1"/>
    <col min="31" max="31" width="11.33203125" customWidth="1"/>
    <col min="32" max="32" width="9" customWidth="1"/>
    <col min="33" max="33" width="7.33203125" customWidth="1"/>
    <col min="34" max="34" width="12.6640625" customWidth="1"/>
    <col min="35" max="35" width="9.109375" customWidth="1"/>
    <col min="36" max="36" width="7" customWidth="1"/>
    <col min="37" max="37" width="8" customWidth="1"/>
    <col min="38" max="38" width="12.109375" customWidth="1"/>
    <col min="39" max="39" width="11.33203125" customWidth="1"/>
    <col min="40" max="41" width="8.109375" customWidth="1"/>
    <col min="42" max="42" width="11.109375" bestFit="1" customWidth="1"/>
    <col min="43" max="43" width="8.44140625" customWidth="1"/>
    <col min="44" max="46" width="29" bestFit="1" customWidth="1"/>
    <col min="47" max="47" width="11.109375" bestFit="1" customWidth="1"/>
    <col min="48" max="48" width="32.109375" bestFit="1" customWidth="1"/>
    <col min="49" max="49" width="11.5546875" bestFit="1" customWidth="1"/>
    <col min="50" max="50" width="11.109375" bestFit="1" customWidth="1"/>
    <col min="51" max="51" width="14.6640625" bestFit="1" customWidth="1"/>
    <col min="52" max="52" width="11.5546875" bestFit="1" customWidth="1"/>
    <col min="53" max="53" width="11.109375" bestFit="1" customWidth="1"/>
    <col min="54" max="54" width="14.6640625" bestFit="1" customWidth="1"/>
    <col min="55" max="59" width="11.5546875" bestFit="1" customWidth="1"/>
    <col min="60" max="60" width="11.109375" bestFit="1" customWidth="1"/>
    <col min="61" max="61" width="14.6640625" bestFit="1" customWidth="1"/>
    <col min="62" max="64" width="11.5546875" bestFit="1" customWidth="1"/>
    <col min="65" max="65" width="11.109375" bestFit="1" customWidth="1"/>
    <col min="68" max="68" width="12.109375" bestFit="1" customWidth="1"/>
    <col min="69" max="69" width="14.6640625" bestFit="1" customWidth="1"/>
    <col min="70" max="76" width="11.5546875" bestFit="1" customWidth="1"/>
    <col min="77" max="77" width="12.6640625" bestFit="1" customWidth="1"/>
    <col min="79" max="79" width="12.109375" bestFit="1" customWidth="1"/>
    <col min="80" max="80" width="14.6640625" bestFit="1" customWidth="1"/>
    <col min="83" max="84" width="12.109375" bestFit="1" customWidth="1"/>
    <col min="85" max="85" width="11.33203125" bestFit="1" customWidth="1"/>
  </cols>
  <sheetData>
    <row r="2" spans="1:7" x14ac:dyDescent="0.3">
      <c r="A2" s="16" t="s">
        <v>112</v>
      </c>
      <c r="B2" s="16" t="s">
        <v>114</v>
      </c>
      <c r="F2" s="16" t="s">
        <v>110</v>
      </c>
      <c r="G2" t="s">
        <v>112</v>
      </c>
    </row>
    <row r="3" spans="1:7" x14ac:dyDescent="0.3">
      <c r="A3" s="16" t="s">
        <v>110</v>
      </c>
      <c r="B3" t="s">
        <v>7</v>
      </c>
      <c r="C3" t="s">
        <v>12</v>
      </c>
      <c r="D3" t="s">
        <v>111</v>
      </c>
      <c r="F3" s="26" t="s">
        <v>102</v>
      </c>
      <c r="G3" s="25">
        <v>0</v>
      </c>
    </row>
    <row r="4" spans="1:7" x14ac:dyDescent="0.3">
      <c r="A4" s="14">
        <v>1</v>
      </c>
      <c r="B4" s="25">
        <v>27421444</v>
      </c>
      <c r="C4" s="25"/>
      <c r="D4" s="25">
        <v>27421444</v>
      </c>
      <c r="F4" s="26" t="s">
        <v>10</v>
      </c>
      <c r="G4" s="25">
        <v>0</v>
      </c>
    </row>
    <row r="5" spans="1:7" x14ac:dyDescent="0.3">
      <c r="A5" s="14">
        <v>1.2</v>
      </c>
      <c r="B5" s="25">
        <v>100000</v>
      </c>
      <c r="C5" s="25"/>
      <c r="D5" s="25">
        <v>100000</v>
      </c>
      <c r="F5" s="26" t="s">
        <v>176</v>
      </c>
      <c r="G5" s="25">
        <v>58314.600000000006</v>
      </c>
    </row>
    <row r="6" spans="1:7" x14ac:dyDescent="0.3">
      <c r="A6" s="14">
        <v>1.3</v>
      </c>
      <c r="B6" s="25"/>
      <c r="C6" s="25">
        <v>0</v>
      </c>
      <c r="D6" s="25">
        <v>0</v>
      </c>
      <c r="F6" s="26" t="s">
        <v>177</v>
      </c>
      <c r="G6" s="25">
        <v>13949998</v>
      </c>
    </row>
    <row r="7" spans="1:7" x14ac:dyDescent="0.3">
      <c r="A7" s="14">
        <v>2</v>
      </c>
      <c r="B7" s="25">
        <v>58314.600000000006</v>
      </c>
      <c r="C7" s="25"/>
      <c r="D7" s="25">
        <v>58314.600000000006</v>
      </c>
      <c r="F7" s="26" t="s">
        <v>188</v>
      </c>
      <c r="G7" s="25">
        <v>1633029</v>
      </c>
    </row>
    <row r="8" spans="1:7" x14ac:dyDescent="0.3">
      <c r="A8" s="14">
        <v>2.1</v>
      </c>
      <c r="B8" s="25">
        <v>0</v>
      </c>
      <c r="C8" s="25"/>
      <c r="D8" s="25">
        <v>0</v>
      </c>
      <c r="F8" s="26" t="s">
        <v>189</v>
      </c>
      <c r="G8" s="25">
        <v>0</v>
      </c>
    </row>
    <row r="9" spans="1:7" x14ac:dyDescent="0.3">
      <c r="A9" s="14">
        <v>2.2999999999999998</v>
      </c>
      <c r="B9" s="25">
        <v>1230000</v>
      </c>
      <c r="C9" s="25"/>
      <c r="D9" s="25">
        <v>1230000</v>
      </c>
      <c r="F9" s="26" t="s">
        <v>180</v>
      </c>
      <c r="G9" s="25">
        <v>101533466</v>
      </c>
    </row>
    <row r="10" spans="1:7" x14ac:dyDescent="0.3">
      <c r="A10" s="14">
        <v>3</v>
      </c>
      <c r="B10" s="25">
        <v>2307206.6</v>
      </c>
      <c r="C10" s="25">
        <v>0</v>
      </c>
      <c r="D10" s="25">
        <v>2307206.6</v>
      </c>
      <c r="F10" s="26" t="s">
        <v>186</v>
      </c>
      <c r="G10" s="25">
        <v>80320</v>
      </c>
    </row>
    <row r="11" spans="1:7" x14ac:dyDescent="0.3">
      <c r="A11" s="14">
        <v>3.2</v>
      </c>
      <c r="B11" s="25">
        <v>3522850</v>
      </c>
      <c r="C11" s="25"/>
      <c r="D11" s="25">
        <v>3522850</v>
      </c>
      <c r="F11" s="26" t="s">
        <v>183</v>
      </c>
      <c r="G11" s="25">
        <v>10829202.5</v>
      </c>
    </row>
    <row r="12" spans="1:7" x14ac:dyDescent="0.3">
      <c r="A12" s="14">
        <v>3.3</v>
      </c>
      <c r="B12" s="25">
        <v>806745.9</v>
      </c>
      <c r="C12" s="25"/>
      <c r="D12" s="25">
        <v>806745.9</v>
      </c>
      <c r="F12" s="26" t="s">
        <v>111</v>
      </c>
      <c r="G12" s="25">
        <v>128084330.09999999</v>
      </c>
    </row>
    <row r="13" spans="1:7" x14ac:dyDescent="0.3">
      <c r="A13" s="14">
        <v>3.4</v>
      </c>
      <c r="B13" s="25">
        <v>3484900</v>
      </c>
      <c r="C13" s="25"/>
      <c r="D13" s="25">
        <v>3484900</v>
      </c>
    </row>
    <row r="14" spans="1:7" x14ac:dyDescent="0.3">
      <c r="A14" s="14">
        <v>3.6</v>
      </c>
      <c r="B14" s="25">
        <v>0</v>
      </c>
      <c r="C14" s="25"/>
      <c r="D14" s="25">
        <v>0</v>
      </c>
    </row>
    <row r="15" spans="1:7" x14ac:dyDescent="0.3">
      <c r="A15" s="14">
        <v>4</v>
      </c>
      <c r="B15" s="25">
        <v>6051647</v>
      </c>
      <c r="C15" s="25">
        <v>0</v>
      </c>
      <c r="D15" s="25">
        <v>6051647</v>
      </c>
    </row>
    <row r="16" spans="1:7" x14ac:dyDescent="0.3">
      <c r="A16" s="14">
        <v>4.0999999999999996</v>
      </c>
      <c r="B16" s="25">
        <v>368351</v>
      </c>
      <c r="C16" s="25">
        <v>4300000</v>
      </c>
      <c r="D16" s="25">
        <v>4668351</v>
      </c>
    </row>
    <row r="17" spans="1:4" x14ac:dyDescent="0.3">
      <c r="A17" s="14">
        <v>5</v>
      </c>
      <c r="B17" s="25">
        <v>0</v>
      </c>
      <c r="C17" s="25">
        <v>77342551</v>
      </c>
      <c r="D17" s="25">
        <v>77342551</v>
      </c>
    </row>
    <row r="18" spans="1:4" x14ac:dyDescent="0.3">
      <c r="A18" s="14">
        <v>5.0999999999999996</v>
      </c>
      <c r="B18" s="25">
        <v>1000000</v>
      </c>
      <c r="C18" s="25"/>
      <c r="D18" s="25">
        <v>1000000</v>
      </c>
    </row>
    <row r="19" spans="1:4" x14ac:dyDescent="0.3">
      <c r="A19" s="14" t="s">
        <v>108</v>
      </c>
      <c r="B19" s="25">
        <v>90320</v>
      </c>
      <c r="C19" s="25"/>
      <c r="D19" s="25">
        <v>90320</v>
      </c>
    </row>
    <row r="20" spans="1:4" x14ac:dyDescent="0.3">
      <c r="A20" s="14" t="s">
        <v>111</v>
      </c>
      <c r="B20" s="25">
        <v>46441779.100000001</v>
      </c>
      <c r="C20" s="25">
        <v>81642551</v>
      </c>
      <c r="D20" s="25">
        <v>128084330.09999999</v>
      </c>
    </row>
    <row r="23" spans="1:4" x14ac:dyDescent="0.3">
      <c r="A23" s="16" t="s">
        <v>112</v>
      </c>
      <c r="B23" s="16" t="s">
        <v>114</v>
      </c>
    </row>
    <row r="24" spans="1:4" x14ac:dyDescent="0.3">
      <c r="A24" s="16" t="s">
        <v>110</v>
      </c>
      <c r="B24" t="s">
        <v>7</v>
      </c>
      <c r="C24" t="s">
        <v>12</v>
      </c>
      <c r="D24" t="s">
        <v>111</v>
      </c>
    </row>
    <row r="25" spans="1:4" x14ac:dyDescent="0.3">
      <c r="A25" s="14" t="s">
        <v>166</v>
      </c>
      <c r="B25" s="25">
        <v>10121702.5</v>
      </c>
      <c r="C25" s="25">
        <v>0</v>
      </c>
      <c r="D25" s="25">
        <v>10121702.5</v>
      </c>
    </row>
    <row r="26" spans="1:4" x14ac:dyDescent="0.3">
      <c r="A26" s="14" t="s">
        <v>160</v>
      </c>
      <c r="B26" s="25">
        <v>1288314.6000000001</v>
      </c>
      <c r="C26" s="25"/>
      <c r="D26" s="25">
        <v>1288314.6000000001</v>
      </c>
    </row>
    <row r="27" spans="1:4" x14ac:dyDescent="0.3">
      <c r="A27" s="14" t="s">
        <v>107</v>
      </c>
      <c r="B27" s="25">
        <v>1000000</v>
      </c>
      <c r="C27" s="25">
        <v>77342551</v>
      </c>
      <c r="D27" s="25">
        <v>78342551</v>
      </c>
    </row>
    <row r="28" spans="1:4" x14ac:dyDescent="0.3">
      <c r="A28" s="14" t="s">
        <v>159</v>
      </c>
      <c r="B28" s="25">
        <v>27521444</v>
      </c>
      <c r="C28" s="25">
        <v>0</v>
      </c>
      <c r="D28" s="25">
        <v>27521444</v>
      </c>
    </row>
    <row r="29" spans="1:4" x14ac:dyDescent="0.3">
      <c r="A29" s="14" t="s">
        <v>108</v>
      </c>
      <c r="B29" s="25">
        <v>90320</v>
      </c>
      <c r="C29" s="25"/>
      <c r="D29" s="25">
        <v>90320</v>
      </c>
    </row>
    <row r="30" spans="1:4" x14ac:dyDescent="0.3">
      <c r="A30" s="14" t="s">
        <v>161</v>
      </c>
      <c r="B30" s="25">
        <v>6419998</v>
      </c>
      <c r="C30" s="25">
        <v>4300000</v>
      </c>
      <c r="D30" s="25">
        <v>10719998</v>
      </c>
    </row>
    <row r="31" spans="1:4" x14ac:dyDescent="0.3">
      <c r="A31" s="14" t="s">
        <v>111</v>
      </c>
      <c r="B31" s="25">
        <v>46441779.100000001</v>
      </c>
      <c r="C31" s="25">
        <v>81642551</v>
      </c>
      <c r="D31" s="25">
        <v>128084330.09999999</v>
      </c>
    </row>
  </sheetData>
  <pageMargins left="0.7" right="0.2" top="0.75" bottom="0.75" header="0.3" footer="0.3"/>
  <pageSetup scale="8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zoomScale="70" zoomScaleNormal="70" workbookViewId="0">
      <pane ySplit="1" topLeftCell="A2" activePane="bottomLeft" state="frozen"/>
      <selection pane="bottomLeft" activeCell="E13" sqref="E13"/>
    </sheetView>
  </sheetViews>
  <sheetFormatPr defaultColWidth="28" defaultRowHeight="14.4" x14ac:dyDescent="0.3"/>
  <cols>
    <col min="1" max="1" width="28.33203125" customWidth="1"/>
    <col min="2" max="2" width="88.6640625" style="14" customWidth="1"/>
    <col min="4" max="4" width="21.33203125" style="24" customWidth="1"/>
    <col min="5" max="5" width="19.21875" style="28" customWidth="1"/>
    <col min="6" max="6" width="19.5546875" style="21" customWidth="1"/>
    <col min="7" max="7" width="22.5546875" customWidth="1"/>
    <col min="8" max="8" width="30.5546875" customWidth="1"/>
    <col min="9" max="9" width="31.77734375" customWidth="1"/>
    <col min="10" max="10" width="17.33203125" style="37" customWidth="1"/>
    <col min="11" max="11" width="26.109375" style="35" customWidth="1"/>
    <col min="14" max="14" width="41.5546875" customWidth="1"/>
  </cols>
  <sheetData>
    <row r="1" spans="1:15" s="1" customFormat="1" ht="63" x14ac:dyDescent="0.3">
      <c r="A1" s="1" t="s">
        <v>0</v>
      </c>
      <c r="B1" s="1" t="s">
        <v>1</v>
      </c>
      <c r="C1" s="1" t="s">
        <v>2</v>
      </c>
      <c r="D1" s="22" t="s">
        <v>45</v>
      </c>
      <c r="E1" s="1" t="s">
        <v>43</v>
      </c>
      <c r="F1" s="19" t="s">
        <v>44</v>
      </c>
      <c r="G1" s="1" t="s">
        <v>3</v>
      </c>
      <c r="H1" s="1" t="s">
        <v>163</v>
      </c>
      <c r="I1" s="1" t="s">
        <v>162</v>
      </c>
      <c r="J1" s="1" t="s">
        <v>4</v>
      </c>
      <c r="K1" s="1" t="s">
        <v>5</v>
      </c>
    </row>
    <row r="2" spans="1:15" ht="43.2" x14ac:dyDescent="0.3">
      <c r="A2" s="2" t="s">
        <v>102</v>
      </c>
      <c r="B2" s="3" t="s">
        <v>6</v>
      </c>
      <c r="C2" s="4" t="s">
        <v>51</v>
      </c>
      <c r="D2" s="23"/>
      <c r="E2" s="27">
        <v>0.1</v>
      </c>
      <c r="F2" s="20">
        <f t="shared" ref="F2:F21" si="0">SUM(D2*E2)</f>
        <v>0</v>
      </c>
      <c r="G2" s="5" t="s">
        <v>7</v>
      </c>
      <c r="H2" s="12" t="str">
        <f>INDEX($B$72:$B$95,MATCH(J2,$A$72:$A$95,0))</f>
        <v>Transit-Orientated Development in TPA's</v>
      </c>
      <c r="I2" s="12" t="str">
        <f>INDEX($C$72:$C$95,MATCH(J2,$A$72:$A$95,0))</f>
        <v>Bicycling, Walking, Transit, &amp; Land Use</v>
      </c>
      <c r="J2" s="36">
        <v>3.6</v>
      </c>
      <c r="K2" s="12"/>
      <c r="L2" t="s">
        <v>7</v>
      </c>
      <c r="N2" t="s">
        <v>8</v>
      </c>
      <c r="O2" t="s">
        <v>9</v>
      </c>
    </row>
    <row r="3" spans="1:15" ht="28.8" x14ac:dyDescent="0.3">
      <c r="A3" s="2" t="s">
        <v>10</v>
      </c>
      <c r="B3" s="3" t="s">
        <v>11</v>
      </c>
      <c r="C3" s="4" t="s">
        <v>51</v>
      </c>
      <c r="D3" s="23"/>
      <c r="E3" s="27">
        <v>1</v>
      </c>
      <c r="F3" s="20">
        <f t="shared" si="0"/>
        <v>0</v>
      </c>
      <c r="G3" s="5" t="s">
        <v>7</v>
      </c>
      <c r="H3" s="12" t="str">
        <f t="shared" ref="H3:H64" si="1">INDEX($B$72:$B$95,MATCH(J3,$A$72:$A$95,0))</f>
        <v>Overarching Implementation</v>
      </c>
      <c r="I3" s="12" t="str">
        <f t="shared" ref="I3:I65" si="2">INDEX($C$72:$C$95,MATCH(J3,$A$72:$A$95,0))</f>
        <v>Overarching Implementation</v>
      </c>
      <c r="J3" s="36" t="s">
        <v>108</v>
      </c>
      <c r="K3" s="12"/>
      <c r="L3" t="s">
        <v>12</v>
      </c>
    </row>
    <row r="4" spans="1:15" ht="43.2" x14ac:dyDescent="0.3">
      <c r="A4" s="2" t="s">
        <v>177</v>
      </c>
      <c r="B4" s="3" t="s">
        <v>17</v>
      </c>
      <c r="C4" s="4" t="s">
        <v>51</v>
      </c>
      <c r="D4" s="23"/>
      <c r="E4" s="27">
        <v>1</v>
      </c>
      <c r="F4" s="20">
        <f t="shared" si="0"/>
        <v>0</v>
      </c>
      <c r="G4" s="5" t="s">
        <v>7</v>
      </c>
      <c r="H4" s="12" t="str">
        <f t="shared" si="1"/>
        <v>Covert Existing Fleet Diesel MSW Trucks to CNG or Low Emission Fuel</v>
      </c>
      <c r="I4" s="12" t="str">
        <f t="shared" si="2"/>
        <v>Clean and Renewable Energy</v>
      </c>
      <c r="J4" s="36">
        <v>2.2999999999999998</v>
      </c>
      <c r="K4" s="12"/>
    </row>
    <row r="5" spans="1:15" ht="43.2" x14ac:dyDescent="0.3">
      <c r="A5" s="2" t="s">
        <v>176</v>
      </c>
      <c r="B5" s="3" t="s">
        <v>20</v>
      </c>
      <c r="C5" s="4" t="s">
        <v>51</v>
      </c>
      <c r="D5" s="23">
        <v>583146</v>
      </c>
      <c r="E5" s="27">
        <v>0.1</v>
      </c>
      <c r="F5" s="20">
        <f t="shared" si="0"/>
        <v>58314.600000000006</v>
      </c>
      <c r="G5" s="5" t="s">
        <v>7</v>
      </c>
      <c r="H5" s="12" t="str">
        <f t="shared" si="1"/>
        <v>Clean &amp; Renewable Energy</v>
      </c>
      <c r="I5" s="12" t="str">
        <f t="shared" si="2"/>
        <v>Clean and Renewable Energy</v>
      </c>
      <c r="J5" s="36">
        <v>2</v>
      </c>
      <c r="K5" s="12"/>
    </row>
    <row r="6" spans="1:15" ht="28.8" x14ac:dyDescent="0.3">
      <c r="A6" s="2" t="s">
        <v>188</v>
      </c>
      <c r="B6" s="3" t="s">
        <v>23</v>
      </c>
      <c r="C6" s="4" t="s">
        <v>51</v>
      </c>
      <c r="D6" s="23"/>
      <c r="E6" s="27">
        <v>1</v>
      </c>
      <c r="F6" s="20">
        <f t="shared" si="0"/>
        <v>0</v>
      </c>
      <c r="G6" s="5" t="s">
        <v>12</v>
      </c>
      <c r="H6" s="12" t="str">
        <f t="shared" si="1"/>
        <v>Climate Resiliency</v>
      </c>
      <c r="I6" s="12" t="str">
        <f t="shared" si="2"/>
        <v>Climate Resiliency</v>
      </c>
      <c r="J6" s="36">
        <v>5</v>
      </c>
      <c r="K6" s="12"/>
    </row>
    <row r="7" spans="1:15" ht="43.2" x14ac:dyDescent="0.3">
      <c r="A7" s="2" t="s">
        <v>188</v>
      </c>
      <c r="B7" s="3" t="s">
        <v>25</v>
      </c>
      <c r="C7" s="4" t="s">
        <v>51</v>
      </c>
      <c r="D7" s="23">
        <f>INDEX([1]Pivot!$B$4:$B$34,MATCH('[1]CAP Budget Data'!B10,[1]Pivot!$A$4:$A$34,0))</f>
        <v>123029</v>
      </c>
      <c r="E7" s="27">
        <v>1</v>
      </c>
      <c r="F7" s="20">
        <f t="shared" si="0"/>
        <v>123029</v>
      </c>
      <c r="G7" s="5" t="s">
        <v>12</v>
      </c>
      <c r="H7" s="12" t="str">
        <f t="shared" si="1"/>
        <v>Climate Resiliency</v>
      </c>
      <c r="I7" s="12" t="str">
        <f t="shared" si="2"/>
        <v>Climate Resiliency</v>
      </c>
      <c r="J7" s="36">
        <v>5</v>
      </c>
      <c r="K7" s="12"/>
    </row>
    <row r="8" spans="1:15" ht="43.2" x14ac:dyDescent="0.3">
      <c r="A8" s="2" t="s">
        <v>188</v>
      </c>
      <c r="B8" s="3" t="s">
        <v>27</v>
      </c>
      <c r="C8" s="4" t="s">
        <v>51</v>
      </c>
      <c r="D8" s="23"/>
      <c r="E8" s="27">
        <v>1</v>
      </c>
      <c r="F8" s="20">
        <f t="shared" si="0"/>
        <v>0</v>
      </c>
      <c r="G8" s="5" t="s">
        <v>12</v>
      </c>
      <c r="H8" s="12" t="str">
        <f t="shared" si="1"/>
        <v>Climate Resiliency</v>
      </c>
      <c r="I8" s="12" t="str">
        <f t="shared" si="2"/>
        <v>Climate Resiliency</v>
      </c>
      <c r="J8" s="36">
        <v>5</v>
      </c>
      <c r="K8" s="12"/>
    </row>
    <row r="9" spans="1:15" ht="28.8" x14ac:dyDescent="0.3">
      <c r="A9" s="6" t="s">
        <v>183</v>
      </c>
      <c r="B9" s="3" t="s">
        <v>29</v>
      </c>
      <c r="C9" s="4" t="s">
        <v>51</v>
      </c>
      <c r="D9" s="23"/>
      <c r="E9" s="27">
        <v>1</v>
      </c>
      <c r="F9" s="20">
        <f t="shared" si="0"/>
        <v>0</v>
      </c>
      <c r="G9" s="5" t="s">
        <v>12</v>
      </c>
      <c r="H9" s="12" t="str">
        <f t="shared" si="1"/>
        <v>Climate Resiliency</v>
      </c>
      <c r="I9" s="12" t="str">
        <f t="shared" si="2"/>
        <v>Climate Resiliency</v>
      </c>
      <c r="J9" s="36">
        <v>5</v>
      </c>
      <c r="K9" s="12"/>
    </row>
    <row r="10" spans="1:15" ht="43.2" x14ac:dyDescent="0.3">
      <c r="A10" s="6" t="s">
        <v>183</v>
      </c>
      <c r="B10" s="3" t="s">
        <v>31</v>
      </c>
      <c r="C10" s="4" t="s">
        <v>51</v>
      </c>
      <c r="D10" s="23"/>
      <c r="E10" s="27">
        <v>1</v>
      </c>
      <c r="F10" s="20">
        <f t="shared" si="0"/>
        <v>0</v>
      </c>
      <c r="G10" s="5" t="s">
        <v>12</v>
      </c>
      <c r="H10" s="12" t="str">
        <f t="shared" si="1"/>
        <v>Climate Resiliency</v>
      </c>
      <c r="I10" s="12" t="str">
        <f t="shared" si="2"/>
        <v>Climate Resiliency</v>
      </c>
      <c r="J10" s="36">
        <v>5</v>
      </c>
      <c r="K10" s="12"/>
    </row>
    <row r="11" spans="1:15" ht="28.8" x14ac:dyDescent="0.3">
      <c r="A11" s="6" t="s">
        <v>183</v>
      </c>
      <c r="B11" s="3" t="s">
        <v>33</v>
      </c>
      <c r="C11" s="4" t="s">
        <v>51</v>
      </c>
      <c r="D11" s="23"/>
      <c r="E11" s="27">
        <v>1</v>
      </c>
      <c r="F11" s="20">
        <f t="shared" si="0"/>
        <v>0</v>
      </c>
      <c r="G11" s="5" t="s">
        <v>12</v>
      </c>
      <c r="H11" s="12" t="str">
        <f t="shared" si="1"/>
        <v>Climate Resiliency</v>
      </c>
      <c r="I11" s="12" t="str">
        <f t="shared" si="2"/>
        <v>Climate Resiliency</v>
      </c>
      <c r="J11" s="36">
        <v>5</v>
      </c>
      <c r="K11" s="12"/>
    </row>
    <row r="12" spans="1:15" ht="43.2" x14ac:dyDescent="0.3">
      <c r="A12" s="6" t="s">
        <v>183</v>
      </c>
      <c r="B12" s="3" t="s">
        <v>35</v>
      </c>
      <c r="C12" s="4" t="s">
        <v>51</v>
      </c>
      <c r="D12" s="23">
        <v>607500</v>
      </c>
      <c r="E12" s="27">
        <v>1</v>
      </c>
      <c r="F12" s="20">
        <f t="shared" si="0"/>
        <v>607500</v>
      </c>
      <c r="G12" s="5" t="s">
        <v>12</v>
      </c>
      <c r="H12" s="12" t="str">
        <f t="shared" si="1"/>
        <v>Climate Resiliency</v>
      </c>
      <c r="I12" s="12" t="str">
        <f t="shared" si="2"/>
        <v>Climate Resiliency</v>
      </c>
      <c r="J12" s="36">
        <v>5</v>
      </c>
      <c r="K12" s="12"/>
    </row>
    <row r="13" spans="1:15" ht="28.8" x14ac:dyDescent="0.3">
      <c r="A13" s="6" t="s">
        <v>183</v>
      </c>
      <c r="B13" s="3" t="s">
        <v>37</v>
      </c>
      <c r="C13" s="4" t="s">
        <v>51</v>
      </c>
      <c r="D13" s="23">
        <v>15322066</v>
      </c>
      <c r="E13" s="27">
        <v>0.1</v>
      </c>
      <c r="F13" s="20">
        <f t="shared" si="0"/>
        <v>1532206.6</v>
      </c>
      <c r="G13" s="5" t="s">
        <v>7</v>
      </c>
      <c r="H13" s="12" t="str">
        <f t="shared" si="1"/>
        <v>Bicycling, Walking, Transit, and Land Use</v>
      </c>
      <c r="I13" s="12" t="str">
        <f t="shared" si="2"/>
        <v>Bicycling, Walking, Transit, &amp; Land Use</v>
      </c>
      <c r="J13" s="36">
        <v>3</v>
      </c>
      <c r="K13" s="12"/>
    </row>
    <row r="14" spans="1:15" ht="43.2" x14ac:dyDescent="0.3">
      <c r="A14" s="6" t="s">
        <v>183</v>
      </c>
      <c r="B14" s="3" t="s">
        <v>39</v>
      </c>
      <c r="C14" s="4" t="s">
        <v>51</v>
      </c>
      <c r="D14" s="23"/>
      <c r="E14" s="27">
        <v>1</v>
      </c>
      <c r="F14" s="20">
        <f t="shared" si="0"/>
        <v>0</v>
      </c>
      <c r="G14" s="5" t="s">
        <v>7</v>
      </c>
      <c r="H14" s="12" t="str">
        <f t="shared" si="1"/>
        <v>Increase Urban Tree Canopy Coverage</v>
      </c>
      <c r="I14" s="12" t="str">
        <f t="shared" si="2"/>
        <v>Climate Resiliency</v>
      </c>
      <c r="J14" s="36">
        <v>5.0999999999999996</v>
      </c>
      <c r="K14" s="12"/>
    </row>
    <row r="15" spans="1:15" ht="28.8" x14ac:dyDescent="0.3">
      <c r="A15" s="6" t="s">
        <v>177</v>
      </c>
      <c r="B15" s="3" t="s">
        <v>41</v>
      </c>
      <c r="C15" s="4" t="s">
        <v>51</v>
      </c>
      <c r="D15" s="23"/>
      <c r="E15" s="27">
        <v>1</v>
      </c>
      <c r="F15" s="20">
        <f t="shared" si="0"/>
        <v>0</v>
      </c>
      <c r="G15" s="5" t="s">
        <v>7</v>
      </c>
      <c r="H15" s="12" t="str">
        <f t="shared" si="1"/>
        <v xml:space="preserve">Divert Solid Waste and Capture Landfill Methane Gas </v>
      </c>
      <c r="I15" s="12" t="str">
        <f t="shared" si="2"/>
        <v>Zero Waste</v>
      </c>
      <c r="J15" s="36">
        <v>4.0999999999999996</v>
      </c>
      <c r="K15" s="12"/>
    </row>
    <row r="16" spans="1:15" ht="28.8" x14ac:dyDescent="0.3">
      <c r="A16" s="6" t="s">
        <v>177</v>
      </c>
      <c r="B16" s="3" t="s">
        <v>46</v>
      </c>
      <c r="C16" s="4" t="s">
        <v>51</v>
      </c>
      <c r="D16" s="23">
        <v>251647</v>
      </c>
      <c r="E16" s="27">
        <v>1</v>
      </c>
      <c r="F16" s="20">
        <f t="shared" si="0"/>
        <v>251647</v>
      </c>
      <c r="G16" s="5" t="s">
        <v>7</v>
      </c>
      <c r="H16" s="12" t="str">
        <f t="shared" si="1"/>
        <v>Zero Waste (Gas and Waste Management)</v>
      </c>
      <c r="I16" s="12" t="str">
        <f t="shared" si="2"/>
        <v>Zero Waste</v>
      </c>
      <c r="J16" s="36">
        <v>4</v>
      </c>
      <c r="K16" s="12"/>
    </row>
    <row r="17" spans="1:11" ht="43.2" x14ac:dyDescent="0.3">
      <c r="A17" s="6" t="s">
        <v>177</v>
      </c>
      <c r="B17" s="3" t="s">
        <v>47</v>
      </c>
      <c r="C17" s="4" t="s">
        <v>51</v>
      </c>
      <c r="D17" s="23"/>
      <c r="E17" s="27">
        <v>1</v>
      </c>
      <c r="F17" s="20">
        <f t="shared" si="0"/>
        <v>0</v>
      </c>
      <c r="G17" s="5" t="s">
        <v>7</v>
      </c>
      <c r="H17" s="12" t="str">
        <f t="shared" si="1"/>
        <v>Climate Resiliency</v>
      </c>
      <c r="I17" s="12" t="str">
        <f t="shared" si="2"/>
        <v>Climate Resiliency</v>
      </c>
      <c r="J17" s="36">
        <v>5</v>
      </c>
      <c r="K17" s="12"/>
    </row>
    <row r="18" spans="1:11" ht="28.8" x14ac:dyDescent="0.3">
      <c r="A18" s="7" t="s">
        <v>177</v>
      </c>
      <c r="B18" s="3" t="s">
        <v>165</v>
      </c>
      <c r="C18" s="4" t="s">
        <v>52</v>
      </c>
      <c r="D18" s="23">
        <f>INDEX([1]Pivot!$B$41:$B$58,MATCH('[1]CAP Budget Data'!B23,[1]Pivot!$A$41:$A$58,0))</f>
        <v>1300000</v>
      </c>
      <c r="E18" s="27">
        <v>1</v>
      </c>
      <c r="F18" s="20">
        <f t="shared" si="0"/>
        <v>1300000</v>
      </c>
      <c r="G18" s="5" t="s">
        <v>7</v>
      </c>
      <c r="H18" s="12" t="str">
        <f t="shared" si="1"/>
        <v>Zero Waste (Gas and Waste Management)</v>
      </c>
      <c r="I18" s="12" t="str">
        <f t="shared" si="2"/>
        <v>Zero Waste</v>
      </c>
      <c r="J18" s="36">
        <v>4</v>
      </c>
      <c r="K18" s="12"/>
    </row>
    <row r="19" spans="1:11" x14ac:dyDescent="0.3">
      <c r="A19" s="7" t="s">
        <v>180</v>
      </c>
      <c r="B19" s="3" t="s">
        <v>98</v>
      </c>
      <c r="C19" s="4" t="s">
        <v>52</v>
      </c>
      <c r="D19" s="23">
        <f>INDEX([1]Pivot!$B$41:$B$58,MATCH('[1]CAP Budget Data'!B27,[1]Pivot!$A$41:$A$58,0))</f>
        <v>10000</v>
      </c>
      <c r="E19" s="27">
        <v>1</v>
      </c>
      <c r="F19" s="20">
        <f t="shared" si="0"/>
        <v>10000</v>
      </c>
      <c r="G19" s="5" t="s">
        <v>7</v>
      </c>
      <c r="H19" s="12" t="str">
        <f t="shared" si="1"/>
        <v>Water &amp; Energy Efficient Buildings</v>
      </c>
      <c r="I19" s="12" t="str">
        <f t="shared" si="2"/>
        <v>Energy and Water Efficient Buildings</v>
      </c>
      <c r="J19" s="36">
        <v>1</v>
      </c>
      <c r="K19" s="12"/>
    </row>
    <row r="20" spans="1:11" ht="43.2" x14ac:dyDescent="0.3">
      <c r="A20" s="7" t="s">
        <v>186</v>
      </c>
      <c r="B20" s="3" t="s">
        <v>49</v>
      </c>
      <c r="C20" s="4" t="s">
        <v>52</v>
      </c>
      <c r="D20" s="23">
        <v>80320</v>
      </c>
      <c r="E20" s="27">
        <v>1</v>
      </c>
      <c r="F20" s="20">
        <f t="shared" si="0"/>
        <v>80320</v>
      </c>
      <c r="G20" s="5" t="s">
        <v>7</v>
      </c>
      <c r="H20" s="12" t="str">
        <f t="shared" si="1"/>
        <v>Overarching Implementation</v>
      </c>
      <c r="I20" s="12" t="str">
        <f t="shared" si="2"/>
        <v>Overarching Implementation</v>
      </c>
      <c r="J20" s="36" t="s">
        <v>108</v>
      </c>
      <c r="K20" s="12"/>
    </row>
    <row r="21" spans="1:11" ht="28.8" x14ac:dyDescent="0.3">
      <c r="A21" s="7" t="s">
        <v>177</v>
      </c>
      <c r="B21" s="3" t="s">
        <v>50</v>
      </c>
      <c r="C21" s="4" t="s">
        <v>52</v>
      </c>
      <c r="D21" s="23">
        <v>368351</v>
      </c>
      <c r="E21" s="27">
        <v>1</v>
      </c>
      <c r="F21" s="20">
        <f t="shared" si="0"/>
        <v>368351</v>
      </c>
      <c r="G21" s="5" t="s">
        <v>7</v>
      </c>
      <c r="H21" s="12" t="str">
        <f t="shared" si="1"/>
        <v xml:space="preserve">Divert Solid Waste and Capture Landfill Methane Gas </v>
      </c>
      <c r="I21" s="12" t="str">
        <f t="shared" si="2"/>
        <v>Zero Waste</v>
      </c>
      <c r="J21" s="36">
        <v>4.0999999999999996</v>
      </c>
      <c r="K21" s="12"/>
    </row>
    <row r="22" spans="1:11" ht="28.8" x14ac:dyDescent="0.3">
      <c r="A22" s="5" t="s">
        <v>177</v>
      </c>
      <c r="B22" s="13" t="s">
        <v>53</v>
      </c>
      <c r="C22" s="4" t="s">
        <v>93</v>
      </c>
      <c r="D22" s="23">
        <v>0</v>
      </c>
      <c r="E22" s="27">
        <v>1</v>
      </c>
      <c r="F22" s="20">
        <f t="shared" ref="F22:F65" si="3">SUM(D22*E22)</f>
        <v>0</v>
      </c>
      <c r="G22" s="5" t="s">
        <v>7</v>
      </c>
      <c r="H22" s="12" t="str">
        <f t="shared" si="1"/>
        <v>Municipal Energy Strategy</v>
      </c>
      <c r="I22" s="12" t="str">
        <f t="shared" si="2"/>
        <v>Energy and Water Efficient Buildings</v>
      </c>
      <c r="J22" s="36">
        <v>1.2</v>
      </c>
      <c r="K22" s="12" t="s">
        <v>115</v>
      </c>
    </row>
    <row r="23" spans="1:11" ht="28.8" x14ac:dyDescent="0.3">
      <c r="A23" s="5" t="s">
        <v>183</v>
      </c>
      <c r="B23" s="13" t="s">
        <v>54</v>
      </c>
      <c r="C23" s="4" t="s">
        <v>93</v>
      </c>
      <c r="D23" s="23">
        <v>0</v>
      </c>
      <c r="E23" s="27">
        <v>1</v>
      </c>
      <c r="F23" s="20">
        <f t="shared" si="3"/>
        <v>0</v>
      </c>
      <c r="G23" s="5" t="s">
        <v>12</v>
      </c>
      <c r="H23" s="12" t="str">
        <f t="shared" si="1"/>
        <v>Climate Resiliency</v>
      </c>
      <c r="I23" s="12" t="str">
        <f t="shared" si="2"/>
        <v>Climate Resiliency</v>
      </c>
      <c r="J23" s="36">
        <v>5</v>
      </c>
      <c r="K23" s="12" t="s">
        <v>116</v>
      </c>
    </row>
    <row r="24" spans="1:11" ht="28.8" x14ac:dyDescent="0.3">
      <c r="A24" s="5" t="s">
        <v>183</v>
      </c>
      <c r="B24" s="13" t="s">
        <v>55</v>
      </c>
      <c r="C24" s="4" t="s">
        <v>93</v>
      </c>
      <c r="D24" s="23">
        <v>0</v>
      </c>
      <c r="E24" s="27">
        <v>1</v>
      </c>
      <c r="F24" s="20">
        <f t="shared" si="3"/>
        <v>0</v>
      </c>
      <c r="G24" s="5" t="s">
        <v>12</v>
      </c>
      <c r="H24" s="12" t="str">
        <f t="shared" si="1"/>
        <v>Climate Resiliency</v>
      </c>
      <c r="I24" s="12" t="str">
        <f t="shared" si="2"/>
        <v>Climate Resiliency</v>
      </c>
      <c r="J24" s="36">
        <v>5</v>
      </c>
      <c r="K24" s="12" t="s">
        <v>117</v>
      </c>
    </row>
    <row r="25" spans="1:11" ht="28.8" x14ac:dyDescent="0.3">
      <c r="A25" s="5" t="s">
        <v>183</v>
      </c>
      <c r="B25" s="13" t="s">
        <v>56</v>
      </c>
      <c r="C25" s="4" t="s">
        <v>93</v>
      </c>
      <c r="D25" s="23">
        <v>400000</v>
      </c>
      <c r="E25" s="27">
        <v>1</v>
      </c>
      <c r="F25" s="20">
        <f t="shared" si="3"/>
        <v>400000</v>
      </c>
      <c r="G25" s="5" t="s">
        <v>7</v>
      </c>
      <c r="H25" s="12" t="str">
        <f t="shared" si="1"/>
        <v>Bicycle Master Plan</v>
      </c>
      <c r="I25" s="12" t="str">
        <f t="shared" si="2"/>
        <v>Bicycling, Walking, Transit, &amp; Land Use</v>
      </c>
      <c r="J25" s="36">
        <v>3.3</v>
      </c>
      <c r="K25" s="12" t="s">
        <v>118</v>
      </c>
    </row>
    <row r="26" spans="1:11" ht="28.8" x14ac:dyDescent="0.3">
      <c r="A26" s="5" t="s">
        <v>183</v>
      </c>
      <c r="B26" s="13" t="s">
        <v>57</v>
      </c>
      <c r="C26" s="4" t="s">
        <v>93</v>
      </c>
      <c r="D26" s="23">
        <v>4067459</v>
      </c>
      <c r="E26" s="27">
        <v>0.1</v>
      </c>
      <c r="F26" s="20">
        <f t="shared" si="3"/>
        <v>406745.9</v>
      </c>
      <c r="G26" s="5" t="s">
        <v>7</v>
      </c>
      <c r="H26" s="12" t="str">
        <f t="shared" si="1"/>
        <v>Bicycle Master Plan</v>
      </c>
      <c r="I26" s="12" t="str">
        <f t="shared" si="2"/>
        <v>Bicycling, Walking, Transit, &amp; Land Use</v>
      </c>
      <c r="J26" s="36">
        <v>3.3</v>
      </c>
      <c r="K26" s="12" t="s">
        <v>119</v>
      </c>
    </row>
    <row r="27" spans="1:11" ht="28.8" x14ac:dyDescent="0.3">
      <c r="A27" s="5" t="s">
        <v>183</v>
      </c>
      <c r="B27" s="13" t="s">
        <v>58</v>
      </c>
      <c r="C27" s="4" t="s">
        <v>93</v>
      </c>
      <c r="D27" s="23">
        <v>100000</v>
      </c>
      <c r="E27" s="27">
        <v>1</v>
      </c>
      <c r="F27" s="20">
        <f t="shared" si="3"/>
        <v>100000</v>
      </c>
      <c r="G27" s="5" t="s">
        <v>7</v>
      </c>
      <c r="H27" s="12" t="str">
        <f t="shared" si="1"/>
        <v>Municipal Energy Strategy</v>
      </c>
      <c r="I27" s="12" t="str">
        <f t="shared" si="2"/>
        <v>Energy and Water Efficient Buildings</v>
      </c>
      <c r="J27" s="36">
        <v>1.2</v>
      </c>
      <c r="K27" s="12" t="s">
        <v>120</v>
      </c>
    </row>
    <row r="28" spans="1:11" ht="28.8" x14ac:dyDescent="0.3">
      <c r="A28" s="5" t="s">
        <v>183</v>
      </c>
      <c r="B28" s="13" t="s">
        <v>59</v>
      </c>
      <c r="C28" s="4" t="s">
        <v>93</v>
      </c>
      <c r="D28" s="23">
        <v>0</v>
      </c>
      <c r="E28" s="27">
        <v>1</v>
      </c>
      <c r="F28" s="20">
        <f t="shared" si="3"/>
        <v>0</v>
      </c>
      <c r="G28" s="5" t="s">
        <v>7</v>
      </c>
      <c r="H28" s="12" t="str">
        <f t="shared" si="1"/>
        <v>Municipal Energy Strategy</v>
      </c>
      <c r="I28" s="12" t="str">
        <f t="shared" si="2"/>
        <v>Energy and Water Efficient Buildings</v>
      </c>
      <c r="J28" s="36">
        <v>1.2</v>
      </c>
      <c r="K28" s="12" t="s">
        <v>121</v>
      </c>
    </row>
    <row r="29" spans="1:11" ht="28.8" x14ac:dyDescent="0.3">
      <c r="A29" s="5" t="s">
        <v>183</v>
      </c>
      <c r="B29" s="13" t="s">
        <v>60</v>
      </c>
      <c r="C29" s="4" t="s">
        <v>93</v>
      </c>
      <c r="D29" s="23">
        <v>850000</v>
      </c>
      <c r="E29" s="27">
        <v>1</v>
      </c>
      <c r="F29" s="20">
        <f t="shared" si="3"/>
        <v>850000</v>
      </c>
      <c r="G29" s="5" t="s">
        <v>7</v>
      </c>
      <c r="H29" s="12" t="str">
        <f t="shared" si="1"/>
        <v>Increase Commuter Walking Opportunities</v>
      </c>
      <c r="I29" s="12" t="str">
        <f t="shared" si="2"/>
        <v>Bicycling, Walking, Transit, &amp; Land Use</v>
      </c>
      <c r="J29" s="36">
        <v>3.2</v>
      </c>
      <c r="K29" s="12" t="s">
        <v>122</v>
      </c>
    </row>
    <row r="30" spans="1:11" ht="28.8" x14ac:dyDescent="0.3">
      <c r="A30" s="5" t="s">
        <v>183</v>
      </c>
      <c r="B30" s="13" t="s">
        <v>61</v>
      </c>
      <c r="C30" s="4" t="s">
        <v>93</v>
      </c>
      <c r="D30" s="23">
        <v>0</v>
      </c>
      <c r="E30" s="27">
        <v>1</v>
      </c>
      <c r="F30" s="20">
        <f t="shared" si="3"/>
        <v>0</v>
      </c>
      <c r="G30" s="5" t="s">
        <v>7</v>
      </c>
      <c r="H30" s="12" t="str">
        <f t="shared" si="1"/>
        <v>Bicycling, Walking, Transit, and Land Use</v>
      </c>
      <c r="I30" s="12" t="str">
        <f t="shared" si="2"/>
        <v>Bicycling, Walking, Transit, &amp; Land Use</v>
      </c>
      <c r="J30" s="36">
        <v>3</v>
      </c>
      <c r="K30" s="12" t="s">
        <v>123</v>
      </c>
    </row>
    <row r="31" spans="1:11" ht="28.8" x14ac:dyDescent="0.3">
      <c r="A31" s="5" t="s">
        <v>183</v>
      </c>
      <c r="B31" s="13" t="s">
        <v>62</v>
      </c>
      <c r="C31" s="4" t="s">
        <v>93</v>
      </c>
      <c r="D31" s="23">
        <v>2672850</v>
      </c>
      <c r="E31" s="27">
        <v>1</v>
      </c>
      <c r="F31" s="20">
        <f t="shared" si="3"/>
        <v>2672850</v>
      </c>
      <c r="G31" s="5" t="s">
        <v>7</v>
      </c>
      <c r="H31" s="12" t="str">
        <f t="shared" si="1"/>
        <v>Increase Commuter Walking Opportunities</v>
      </c>
      <c r="I31" s="12" t="str">
        <f t="shared" si="2"/>
        <v>Bicycling, Walking, Transit, &amp; Land Use</v>
      </c>
      <c r="J31" s="36">
        <v>3.2</v>
      </c>
      <c r="K31" s="12" t="s">
        <v>124</v>
      </c>
    </row>
    <row r="32" spans="1:11" ht="28.8" x14ac:dyDescent="0.3">
      <c r="A32" s="5" t="s">
        <v>183</v>
      </c>
      <c r="B32" s="13" t="s">
        <v>63</v>
      </c>
      <c r="C32" s="4" t="s">
        <v>93</v>
      </c>
      <c r="D32" s="23">
        <v>385000</v>
      </c>
      <c r="E32" s="27">
        <v>1</v>
      </c>
      <c r="F32" s="20">
        <f t="shared" si="3"/>
        <v>385000</v>
      </c>
      <c r="G32" s="5" t="s">
        <v>7</v>
      </c>
      <c r="H32" s="12" t="str">
        <f t="shared" si="1"/>
        <v>Traffic Signal Master Plan</v>
      </c>
      <c r="I32" s="12" t="str">
        <f t="shared" si="2"/>
        <v>Bicycling, Walking, Transit, &amp; Land Use</v>
      </c>
      <c r="J32" s="36">
        <v>3.4</v>
      </c>
      <c r="K32" s="12" t="s">
        <v>125</v>
      </c>
    </row>
    <row r="33" spans="1:11" ht="28.8" x14ac:dyDescent="0.3">
      <c r="A33" s="5" t="s">
        <v>183</v>
      </c>
      <c r="B33" s="13" t="s">
        <v>64</v>
      </c>
      <c r="C33" s="4" t="s">
        <v>93</v>
      </c>
      <c r="D33" s="23">
        <v>150000</v>
      </c>
      <c r="E33" s="27">
        <v>0</v>
      </c>
      <c r="F33" s="20">
        <f t="shared" si="3"/>
        <v>0</v>
      </c>
      <c r="G33" s="5" t="s">
        <v>12</v>
      </c>
      <c r="H33" s="12" t="str">
        <f t="shared" si="1"/>
        <v>Bicycling, Walking, Transit, and Land Use</v>
      </c>
      <c r="I33" s="12" t="str">
        <f t="shared" si="2"/>
        <v>Bicycling, Walking, Transit, &amp; Land Use</v>
      </c>
      <c r="J33" s="36">
        <v>3</v>
      </c>
      <c r="K33" s="12" t="s">
        <v>126</v>
      </c>
    </row>
    <row r="34" spans="1:11" ht="28.8" x14ac:dyDescent="0.3">
      <c r="A34" s="5" t="s">
        <v>183</v>
      </c>
      <c r="B34" s="13" t="s">
        <v>65</v>
      </c>
      <c r="C34" s="4" t="s">
        <v>93</v>
      </c>
      <c r="D34" s="23">
        <v>2240000</v>
      </c>
      <c r="E34" s="27">
        <v>1</v>
      </c>
      <c r="F34" s="20">
        <f t="shared" si="3"/>
        <v>2240000</v>
      </c>
      <c r="G34" s="5" t="s">
        <v>7</v>
      </c>
      <c r="H34" s="12" t="str">
        <f t="shared" si="1"/>
        <v>Traffic Signal Master Plan</v>
      </c>
      <c r="I34" s="12" t="str">
        <f t="shared" si="2"/>
        <v>Bicycling, Walking, Transit, &amp; Land Use</v>
      </c>
      <c r="J34" s="36">
        <v>3.4</v>
      </c>
      <c r="K34" s="12" t="s">
        <v>127</v>
      </c>
    </row>
    <row r="35" spans="1:11" ht="28.8" x14ac:dyDescent="0.3">
      <c r="A35" s="5" t="s">
        <v>183</v>
      </c>
      <c r="B35" s="13" t="s">
        <v>66</v>
      </c>
      <c r="C35" s="4" t="s">
        <v>93</v>
      </c>
      <c r="D35" s="23">
        <v>859900</v>
      </c>
      <c r="E35" s="27">
        <v>1</v>
      </c>
      <c r="F35" s="20">
        <f t="shared" si="3"/>
        <v>859900</v>
      </c>
      <c r="G35" s="5" t="s">
        <v>7</v>
      </c>
      <c r="H35" s="12" t="str">
        <f t="shared" si="1"/>
        <v>Traffic Signal Master Plan</v>
      </c>
      <c r="I35" s="12" t="str">
        <f t="shared" si="2"/>
        <v>Bicycling, Walking, Transit, &amp; Land Use</v>
      </c>
      <c r="J35" s="36">
        <v>3.4</v>
      </c>
      <c r="K35" s="12" t="s">
        <v>128</v>
      </c>
    </row>
    <row r="36" spans="1:11" x14ac:dyDescent="0.3">
      <c r="A36" s="5" t="s">
        <v>180</v>
      </c>
      <c r="B36" s="13" t="s">
        <v>67</v>
      </c>
      <c r="C36" s="4" t="s">
        <v>93</v>
      </c>
      <c r="D36" s="23">
        <v>74112022</v>
      </c>
      <c r="E36" s="27">
        <v>1</v>
      </c>
      <c r="F36" s="20">
        <f t="shared" si="3"/>
        <v>74112022</v>
      </c>
      <c r="G36" s="5" t="s">
        <v>12</v>
      </c>
      <c r="H36" s="12" t="str">
        <f t="shared" si="1"/>
        <v>Climate Resiliency</v>
      </c>
      <c r="I36" s="12" t="str">
        <f t="shared" si="2"/>
        <v>Climate Resiliency</v>
      </c>
      <c r="J36" s="36">
        <v>5</v>
      </c>
      <c r="K36" s="12" t="s">
        <v>129</v>
      </c>
    </row>
    <row r="37" spans="1:11" ht="28.8" x14ac:dyDescent="0.3">
      <c r="A37" s="5" t="s">
        <v>177</v>
      </c>
      <c r="B37" s="13" t="s">
        <v>68</v>
      </c>
      <c r="C37" s="4" t="s">
        <v>93</v>
      </c>
      <c r="D37" s="23">
        <v>2000000</v>
      </c>
      <c r="E37" s="27">
        <v>0</v>
      </c>
      <c r="F37" s="20">
        <f t="shared" si="3"/>
        <v>0</v>
      </c>
      <c r="G37" s="5" t="s">
        <v>12</v>
      </c>
      <c r="H37" s="12" t="str">
        <f t="shared" si="1"/>
        <v>Zero Waste (Gas and Waste Management)</v>
      </c>
      <c r="I37" s="12" t="str">
        <f t="shared" si="2"/>
        <v>Zero Waste</v>
      </c>
      <c r="J37" s="36">
        <v>4</v>
      </c>
      <c r="K37" s="12" t="s">
        <v>130</v>
      </c>
    </row>
    <row r="38" spans="1:11" ht="28.8" x14ac:dyDescent="0.3">
      <c r="A38" s="2" t="s">
        <v>188</v>
      </c>
      <c r="B38" s="13" t="s">
        <v>69</v>
      </c>
      <c r="C38" s="4" t="s">
        <v>93</v>
      </c>
      <c r="D38" s="23">
        <v>1000000</v>
      </c>
      <c r="E38" s="27">
        <v>1</v>
      </c>
      <c r="F38" s="20">
        <f t="shared" si="3"/>
        <v>1000000</v>
      </c>
      <c r="G38" s="5" t="s">
        <v>7</v>
      </c>
      <c r="H38" s="12" t="str">
        <f t="shared" si="1"/>
        <v>Increase Urban Tree Canopy Coverage</v>
      </c>
      <c r="I38" s="12" t="str">
        <f t="shared" si="2"/>
        <v>Climate Resiliency</v>
      </c>
      <c r="J38" s="36">
        <v>5.0999999999999996</v>
      </c>
      <c r="K38" s="12" t="s">
        <v>131</v>
      </c>
    </row>
    <row r="39" spans="1:11" ht="15.6" x14ac:dyDescent="0.3">
      <c r="A39" s="2" t="s">
        <v>188</v>
      </c>
      <c r="B39" s="13" t="s">
        <v>70</v>
      </c>
      <c r="C39" s="4" t="s">
        <v>93</v>
      </c>
      <c r="D39" s="23">
        <v>500000</v>
      </c>
      <c r="E39" s="27">
        <v>1</v>
      </c>
      <c r="F39" s="20">
        <f t="shared" si="3"/>
        <v>500000</v>
      </c>
      <c r="G39" s="5" t="s">
        <v>12</v>
      </c>
      <c r="H39" s="12" t="str">
        <f t="shared" si="1"/>
        <v>Climate Resiliency</v>
      </c>
      <c r="I39" s="12" t="str">
        <f t="shared" si="2"/>
        <v>Climate Resiliency</v>
      </c>
      <c r="J39" s="36">
        <v>5</v>
      </c>
      <c r="K39" s="12" t="s">
        <v>132</v>
      </c>
    </row>
    <row r="40" spans="1:11" ht="28.8" x14ac:dyDescent="0.3">
      <c r="A40" s="5" t="s">
        <v>183</v>
      </c>
      <c r="B40" s="13" t="s">
        <v>71</v>
      </c>
      <c r="C40" s="4" t="s">
        <v>93</v>
      </c>
      <c r="D40" s="23">
        <v>0</v>
      </c>
      <c r="E40" s="27">
        <v>0.1</v>
      </c>
      <c r="F40" s="20">
        <f t="shared" si="3"/>
        <v>0</v>
      </c>
      <c r="G40" s="5" t="s">
        <v>7</v>
      </c>
      <c r="H40" s="12" t="str">
        <f t="shared" si="1"/>
        <v>Bicycling, Walking, Transit, and Land Use</v>
      </c>
      <c r="I40" s="12" t="str">
        <f t="shared" si="2"/>
        <v>Bicycling, Walking, Transit, &amp; Land Use</v>
      </c>
      <c r="J40" s="36">
        <v>3</v>
      </c>
      <c r="K40" s="12" t="s">
        <v>133</v>
      </c>
    </row>
    <row r="41" spans="1:11" x14ac:dyDescent="0.3">
      <c r="A41" s="5" t="s">
        <v>188</v>
      </c>
      <c r="B41" s="13" t="s">
        <v>94</v>
      </c>
      <c r="C41" s="4" t="s">
        <v>93</v>
      </c>
      <c r="D41" s="23">
        <v>0</v>
      </c>
      <c r="E41" s="27">
        <v>1</v>
      </c>
      <c r="F41" s="20">
        <f t="shared" si="3"/>
        <v>0</v>
      </c>
      <c r="G41" s="5" t="s">
        <v>12</v>
      </c>
      <c r="H41" s="12" t="str">
        <f t="shared" si="1"/>
        <v>Climate Resiliency</v>
      </c>
      <c r="I41" s="12" t="str">
        <f t="shared" si="2"/>
        <v>Climate Resiliency</v>
      </c>
      <c r="J41" s="36">
        <v>5</v>
      </c>
      <c r="K41" s="12" t="s">
        <v>134</v>
      </c>
    </row>
    <row r="42" spans="1:11" ht="28.8" x14ac:dyDescent="0.3">
      <c r="A42" s="5" t="s">
        <v>177</v>
      </c>
      <c r="B42" s="18" t="s">
        <v>95</v>
      </c>
      <c r="C42" s="4" t="s">
        <v>93</v>
      </c>
      <c r="D42" s="23">
        <v>0</v>
      </c>
      <c r="E42" s="27">
        <v>0</v>
      </c>
      <c r="F42" s="20">
        <f t="shared" si="3"/>
        <v>0</v>
      </c>
      <c r="G42" s="5" t="s">
        <v>12</v>
      </c>
      <c r="H42" s="12" t="str">
        <f t="shared" si="1"/>
        <v>Zero Waste (Gas and Waste Management)</v>
      </c>
      <c r="I42" s="12" t="str">
        <f t="shared" si="2"/>
        <v>Zero Waste</v>
      </c>
      <c r="J42" s="36">
        <v>4</v>
      </c>
      <c r="K42" s="12" t="s">
        <v>135</v>
      </c>
    </row>
    <row r="43" spans="1:11" ht="28.8" x14ac:dyDescent="0.3">
      <c r="A43" s="5" t="s">
        <v>183</v>
      </c>
      <c r="B43" s="13" t="s">
        <v>72</v>
      </c>
      <c r="C43" s="4" t="s">
        <v>93</v>
      </c>
      <c r="D43" s="23">
        <v>2000000</v>
      </c>
      <c r="E43" s="27">
        <v>0.1</v>
      </c>
      <c r="F43" s="20">
        <f t="shared" si="3"/>
        <v>200000</v>
      </c>
      <c r="G43" s="5" t="s">
        <v>7</v>
      </c>
      <c r="H43" s="12" t="str">
        <f t="shared" si="1"/>
        <v>Bicycling, Walking, Transit, and Land Use</v>
      </c>
      <c r="I43" s="12" t="str">
        <f t="shared" si="2"/>
        <v>Bicycling, Walking, Transit, &amp; Land Use</v>
      </c>
      <c r="J43" s="36">
        <v>3</v>
      </c>
      <c r="K43" s="12" t="s">
        <v>136</v>
      </c>
    </row>
    <row r="44" spans="1:11" ht="28.8" x14ac:dyDescent="0.3">
      <c r="A44" s="5" t="s">
        <v>183</v>
      </c>
      <c r="B44" s="13" t="s">
        <v>73</v>
      </c>
      <c r="C44" s="4" t="s">
        <v>93</v>
      </c>
      <c r="D44" s="23">
        <v>2750000</v>
      </c>
      <c r="E44" s="27">
        <v>0.1</v>
      </c>
      <c r="F44" s="20">
        <f t="shared" si="3"/>
        <v>275000</v>
      </c>
      <c r="G44" s="5" t="s">
        <v>7</v>
      </c>
      <c r="H44" s="12" t="str">
        <f t="shared" si="1"/>
        <v>Bicycling, Walking, Transit, and Land Use</v>
      </c>
      <c r="I44" s="12" t="str">
        <f t="shared" si="2"/>
        <v>Bicycling, Walking, Transit, &amp; Land Use</v>
      </c>
      <c r="J44" s="36">
        <v>3</v>
      </c>
      <c r="K44" s="12" t="s">
        <v>137</v>
      </c>
    </row>
    <row r="45" spans="1:11" ht="28.8" x14ac:dyDescent="0.3">
      <c r="A45" s="5" t="s">
        <v>177</v>
      </c>
      <c r="B45" s="13" t="s">
        <v>74</v>
      </c>
      <c r="C45" s="4" t="s">
        <v>93</v>
      </c>
      <c r="D45" s="23">
        <v>0</v>
      </c>
      <c r="E45" s="27">
        <v>1</v>
      </c>
      <c r="F45" s="20">
        <f t="shared" si="3"/>
        <v>0</v>
      </c>
      <c r="G45" s="5" t="s">
        <v>7</v>
      </c>
      <c r="H45" s="12" t="str">
        <f t="shared" si="1"/>
        <v>Zero Waste (Gas and Waste Management)</v>
      </c>
      <c r="I45" s="12" t="str">
        <f t="shared" si="2"/>
        <v>Zero Waste</v>
      </c>
      <c r="J45" s="36">
        <v>4</v>
      </c>
      <c r="K45" s="12" t="s">
        <v>138</v>
      </c>
    </row>
    <row r="46" spans="1:11" ht="28.8" x14ac:dyDescent="0.3">
      <c r="A46" s="5" t="s">
        <v>177</v>
      </c>
      <c r="B46" s="13" t="s">
        <v>75</v>
      </c>
      <c r="C46" s="4" t="s">
        <v>93</v>
      </c>
      <c r="D46" s="23">
        <v>0</v>
      </c>
      <c r="E46" s="27">
        <v>0</v>
      </c>
      <c r="F46" s="20">
        <f t="shared" si="3"/>
        <v>0</v>
      </c>
      <c r="G46" s="5" t="s">
        <v>12</v>
      </c>
      <c r="H46" s="12" t="str">
        <f t="shared" si="1"/>
        <v>Zero Waste (Gas and Waste Management)</v>
      </c>
      <c r="I46" s="12" t="str">
        <f t="shared" si="2"/>
        <v>Zero Waste</v>
      </c>
      <c r="J46" s="36">
        <v>4</v>
      </c>
      <c r="K46" s="12" t="s">
        <v>139</v>
      </c>
    </row>
    <row r="47" spans="1:11" x14ac:dyDescent="0.3">
      <c r="A47" s="5" t="s">
        <v>189</v>
      </c>
      <c r="B47" s="13" t="s">
        <v>76</v>
      </c>
      <c r="C47" s="4" t="s">
        <v>93</v>
      </c>
      <c r="D47" s="23">
        <v>0</v>
      </c>
      <c r="E47" s="27">
        <v>1</v>
      </c>
      <c r="F47" s="20">
        <f t="shared" si="3"/>
        <v>0</v>
      </c>
      <c r="G47" s="5" t="s">
        <v>7</v>
      </c>
      <c r="H47" s="12" t="str">
        <f t="shared" si="1"/>
        <v>Municipal Energy Strategy</v>
      </c>
      <c r="I47" s="12" t="str">
        <f t="shared" si="2"/>
        <v>Energy and Water Efficient Buildings</v>
      </c>
      <c r="J47" s="36">
        <v>1.2</v>
      </c>
      <c r="K47" s="12" t="s">
        <v>140</v>
      </c>
    </row>
    <row r="48" spans="1:11" x14ac:dyDescent="0.3">
      <c r="A48" s="5" t="s">
        <v>188</v>
      </c>
      <c r="B48" s="13" t="s">
        <v>77</v>
      </c>
      <c r="C48" s="4" t="s">
        <v>93</v>
      </c>
      <c r="D48" s="23">
        <v>0</v>
      </c>
      <c r="E48" s="27">
        <v>1</v>
      </c>
      <c r="F48" s="20">
        <f t="shared" si="3"/>
        <v>0</v>
      </c>
      <c r="G48" s="5" t="s">
        <v>12</v>
      </c>
      <c r="H48" s="12" t="str">
        <f t="shared" si="1"/>
        <v>Climate Resiliency</v>
      </c>
      <c r="I48" s="12" t="str">
        <f t="shared" si="2"/>
        <v>Climate Resiliency</v>
      </c>
      <c r="J48" s="36">
        <v>5</v>
      </c>
      <c r="K48" s="12" t="s">
        <v>141</v>
      </c>
    </row>
    <row r="49" spans="1:11" ht="28.8" x14ac:dyDescent="0.3">
      <c r="A49" s="5" t="s">
        <v>183</v>
      </c>
      <c r="B49" s="18" t="s">
        <v>96</v>
      </c>
      <c r="C49" s="4" t="s">
        <v>93</v>
      </c>
      <c r="D49" s="23">
        <v>2000000</v>
      </c>
      <c r="E49" s="27">
        <v>0.1</v>
      </c>
      <c r="F49" s="20">
        <f t="shared" si="3"/>
        <v>200000</v>
      </c>
      <c r="G49" s="5" t="s">
        <v>7</v>
      </c>
      <c r="H49" s="12" t="str">
        <f t="shared" si="1"/>
        <v>Bicycling, Walking, Transit, and Land Use</v>
      </c>
      <c r="I49" s="12" t="str">
        <f t="shared" si="2"/>
        <v>Bicycling, Walking, Transit, &amp; Land Use</v>
      </c>
      <c r="J49" s="36">
        <v>3</v>
      </c>
      <c r="K49" s="12" t="s">
        <v>142</v>
      </c>
    </row>
    <row r="50" spans="1:11" ht="28.8" x14ac:dyDescent="0.3">
      <c r="A50" s="5" t="s">
        <v>188</v>
      </c>
      <c r="B50" s="13" t="s">
        <v>78</v>
      </c>
      <c r="C50" s="4" t="s">
        <v>93</v>
      </c>
      <c r="D50" s="23">
        <v>0</v>
      </c>
      <c r="E50" s="27">
        <v>0</v>
      </c>
      <c r="F50" s="20">
        <f t="shared" si="3"/>
        <v>0</v>
      </c>
      <c r="G50" s="5" t="s">
        <v>12</v>
      </c>
      <c r="H50" s="12" t="str">
        <f t="shared" si="1"/>
        <v>Reduce Daily Per Capita Water Consumption</v>
      </c>
      <c r="I50" s="12" t="str">
        <f t="shared" si="2"/>
        <v>Energy and Water Efficient Buildings</v>
      </c>
      <c r="J50" s="36">
        <v>1.3</v>
      </c>
      <c r="K50" s="12" t="s">
        <v>143</v>
      </c>
    </row>
    <row r="51" spans="1:11" x14ac:dyDescent="0.3">
      <c r="A51" s="5" t="s">
        <v>180</v>
      </c>
      <c r="B51" s="13" t="s">
        <v>79</v>
      </c>
      <c r="C51" s="4" t="s">
        <v>93</v>
      </c>
      <c r="D51" s="23">
        <v>0</v>
      </c>
      <c r="E51" s="27">
        <v>1</v>
      </c>
      <c r="F51" s="20">
        <f t="shared" si="3"/>
        <v>0</v>
      </c>
      <c r="G51" s="5" t="s">
        <v>7</v>
      </c>
      <c r="H51" s="12" t="str">
        <f t="shared" si="1"/>
        <v>100% Renewable Energy by 2035</v>
      </c>
      <c r="I51" s="12" t="str">
        <f t="shared" si="2"/>
        <v>Clean and Renewable Energy</v>
      </c>
      <c r="J51" s="36">
        <v>2.1</v>
      </c>
      <c r="K51" s="12" t="s">
        <v>144</v>
      </c>
    </row>
    <row r="52" spans="1:11" x14ac:dyDescent="0.3">
      <c r="A52" s="5" t="s">
        <v>180</v>
      </c>
      <c r="B52" s="13" t="s">
        <v>80</v>
      </c>
      <c r="C52" s="4" t="s">
        <v>93</v>
      </c>
      <c r="D52" s="23">
        <v>0</v>
      </c>
      <c r="E52" s="27">
        <v>1</v>
      </c>
      <c r="F52" s="20">
        <f t="shared" si="3"/>
        <v>0</v>
      </c>
      <c r="G52" s="5" t="s">
        <v>7</v>
      </c>
      <c r="H52" s="12" t="str">
        <f t="shared" si="1"/>
        <v>100% Renewable Energy by 2035</v>
      </c>
      <c r="I52" s="12" t="str">
        <f t="shared" si="2"/>
        <v>Clean and Renewable Energy</v>
      </c>
      <c r="J52" s="36">
        <v>2.1</v>
      </c>
      <c r="K52" s="12" t="s">
        <v>145</v>
      </c>
    </row>
    <row r="53" spans="1:11" ht="28.8" x14ac:dyDescent="0.3">
      <c r="A53" s="5" t="s">
        <v>177</v>
      </c>
      <c r="B53" s="13" t="s">
        <v>81</v>
      </c>
      <c r="C53" s="4" t="s">
        <v>93</v>
      </c>
      <c r="D53" s="23">
        <v>1230000</v>
      </c>
      <c r="E53" s="27">
        <v>1</v>
      </c>
      <c r="F53" s="20">
        <f t="shared" si="3"/>
        <v>1230000</v>
      </c>
      <c r="G53" s="5" t="s">
        <v>7</v>
      </c>
      <c r="H53" s="12" t="str">
        <f t="shared" si="1"/>
        <v>Covert Existing Fleet Diesel MSW Trucks to CNG or Low Emission Fuel</v>
      </c>
      <c r="I53" s="12" t="str">
        <f t="shared" si="2"/>
        <v>Clean and Renewable Energy</v>
      </c>
      <c r="J53" s="36">
        <v>2.2999999999999998</v>
      </c>
      <c r="K53" s="12" t="s">
        <v>146</v>
      </c>
    </row>
    <row r="54" spans="1:11" ht="28.8" x14ac:dyDescent="0.3">
      <c r="A54" s="5" t="s">
        <v>183</v>
      </c>
      <c r="B54" s="18" t="s">
        <v>97</v>
      </c>
      <c r="C54" s="4" t="s">
        <v>93</v>
      </c>
      <c r="D54" s="23">
        <v>1000000</v>
      </c>
      <c r="E54" s="27">
        <v>0.1</v>
      </c>
      <c r="F54" s="20">
        <f t="shared" si="3"/>
        <v>100000</v>
      </c>
      <c r="G54" s="5" t="s">
        <v>7</v>
      </c>
      <c r="H54" s="12" t="str">
        <f t="shared" si="1"/>
        <v>Bicycling, Walking, Transit, and Land Use</v>
      </c>
      <c r="I54" s="12" t="str">
        <f t="shared" si="2"/>
        <v>Bicycling, Walking, Transit, &amp; Land Use</v>
      </c>
      <c r="J54" s="36">
        <v>3</v>
      </c>
      <c r="K54" s="12" t="s">
        <v>147</v>
      </c>
    </row>
    <row r="55" spans="1:11" ht="28.8" x14ac:dyDescent="0.3">
      <c r="A55" s="5" t="s">
        <v>183</v>
      </c>
      <c r="B55" s="13" t="s">
        <v>82</v>
      </c>
      <c r="C55" s="4" t="s">
        <v>93</v>
      </c>
      <c r="D55" s="23">
        <v>0</v>
      </c>
      <c r="E55" s="27">
        <v>1</v>
      </c>
      <c r="F55" s="20">
        <f t="shared" si="3"/>
        <v>0</v>
      </c>
      <c r="G55" s="5" t="s">
        <v>7</v>
      </c>
      <c r="H55" s="12" t="str">
        <f t="shared" si="1"/>
        <v>Increase Commuter Walking Opportunities</v>
      </c>
      <c r="I55" s="12" t="str">
        <f t="shared" si="2"/>
        <v>Bicycling, Walking, Transit, &amp; Land Use</v>
      </c>
      <c r="J55" s="36">
        <v>3.2</v>
      </c>
      <c r="K55" s="12" t="s">
        <v>148</v>
      </c>
    </row>
    <row r="56" spans="1:11" ht="28.8" x14ac:dyDescent="0.3">
      <c r="A56" s="5" t="s">
        <v>183</v>
      </c>
      <c r="B56" s="13" t="s">
        <v>83</v>
      </c>
      <c r="C56" s="4" t="s">
        <v>93</v>
      </c>
      <c r="D56" s="23">
        <v>0</v>
      </c>
      <c r="E56" s="27">
        <v>0.1</v>
      </c>
      <c r="F56" s="20">
        <f t="shared" si="3"/>
        <v>0</v>
      </c>
      <c r="G56" s="5" t="s">
        <v>7</v>
      </c>
      <c r="H56" s="12" t="str">
        <f t="shared" si="1"/>
        <v>Bicycling, Walking, Transit, and Land Use</v>
      </c>
      <c r="I56" s="12" t="str">
        <f t="shared" si="2"/>
        <v>Bicycling, Walking, Transit, &amp; Land Use</v>
      </c>
      <c r="J56" s="36">
        <v>3</v>
      </c>
      <c r="K56" s="12" t="s">
        <v>149</v>
      </c>
    </row>
    <row r="57" spans="1:11" x14ac:dyDescent="0.3">
      <c r="A57" s="5" t="s">
        <v>188</v>
      </c>
      <c r="B57" s="13" t="s">
        <v>84</v>
      </c>
      <c r="C57" s="4" t="s">
        <v>93</v>
      </c>
      <c r="D57" s="23">
        <v>0</v>
      </c>
      <c r="E57" s="27">
        <v>0</v>
      </c>
      <c r="F57" s="20">
        <f t="shared" si="3"/>
        <v>0</v>
      </c>
      <c r="G57" s="5" t="s">
        <v>12</v>
      </c>
      <c r="H57" s="12" t="str">
        <f t="shared" si="1"/>
        <v>Climate Resiliency</v>
      </c>
      <c r="I57" s="12" t="str">
        <f t="shared" si="2"/>
        <v>Climate Resiliency</v>
      </c>
      <c r="J57" s="36">
        <v>5</v>
      </c>
      <c r="K57" s="12" t="s">
        <v>150</v>
      </c>
    </row>
    <row r="58" spans="1:11" x14ac:dyDescent="0.3">
      <c r="A58" s="5" t="s">
        <v>188</v>
      </c>
      <c r="B58" s="13" t="s">
        <v>85</v>
      </c>
      <c r="C58" s="4" t="s">
        <v>93</v>
      </c>
      <c r="D58" s="23">
        <v>0</v>
      </c>
      <c r="E58" s="27">
        <v>0</v>
      </c>
      <c r="F58" s="20">
        <f t="shared" si="3"/>
        <v>0</v>
      </c>
      <c r="G58" s="5" t="s">
        <v>12</v>
      </c>
      <c r="H58" s="12" t="str">
        <f t="shared" si="1"/>
        <v>Climate Resiliency</v>
      </c>
      <c r="I58" s="12" t="str">
        <f t="shared" si="2"/>
        <v>Climate Resiliency</v>
      </c>
      <c r="J58" s="36">
        <v>5</v>
      </c>
      <c r="K58" s="12" t="s">
        <v>151</v>
      </c>
    </row>
    <row r="59" spans="1:11" ht="28.8" x14ac:dyDescent="0.3">
      <c r="A59" s="5" t="s">
        <v>177</v>
      </c>
      <c r="B59" s="13" t="s">
        <v>86</v>
      </c>
      <c r="C59" s="4" t="s">
        <v>93</v>
      </c>
      <c r="D59" s="23">
        <v>4300000</v>
      </c>
      <c r="E59" s="27">
        <v>1</v>
      </c>
      <c r="F59" s="20">
        <f t="shared" si="3"/>
        <v>4300000</v>
      </c>
      <c r="G59" s="5" t="s">
        <v>12</v>
      </c>
      <c r="H59" s="12" t="str">
        <f t="shared" si="1"/>
        <v xml:space="preserve">Divert Solid Waste and Capture Landfill Methane Gas </v>
      </c>
      <c r="I59" s="12" t="str">
        <f t="shared" si="2"/>
        <v>Zero Waste</v>
      </c>
      <c r="J59" s="36">
        <v>4.0999999999999996</v>
      </c>
      <c r="K59" s="12" t="s">
        <v>152</v>
      </c>
    </row>
    <row r="60" spans="1:11" ht="28.8" x14ac:dyDescent="0.3">
      <c r="A60" s="5" t="s">
        <v>177</v>
      </c>
      <c r="B60" s="13" t="s">
        <v>87</v>
      </c>
      <c r="C60" s="4" t="s">
        <v>93</v>
      </c>
      <c r="D60" s="23">
        <v>4500000</v>
      </c>
      <c r="E60" s="27">
        <v>1</v>
      </c>
      <c r="F60" s="20">
        <f t="shared" si="3"/>
        <v>4500000</v>
      </c>
      <c r="G60" s="5" t="s">
        <v>7</v>
      </c>
      <c r="H60" s="12" t="str">
        <f t="shared" si="1"/>
        <v>Zero Waste (Gas and Waste Management)</v>
      </c>
      <c r="I60" s="12" t="str">
        <f t="shared" si="2"/>
        <v>Zero Waste</v>
      </c>
      <c r="J60" s="36">
        <v>4</v>
      </c>
      <c r="K60" s="12" t="s">
        <v>153</v>
      </c>
    </row>
    <row r="61" spans="1:11" ht="28.8" x14ac:dyDescent="0.3">
      <c r="A61" s="5" t="s">
        <v>177</v>
      </c>
      <c r="B61" s="13" t="s">
        <v>88</v>
      </c>
      <c r="C61" s="4" t="s">
        <v>93</v>
      </c>
      <c r="D61" s="23">
        <v>2000000</v>
      </c>
      <c r="E61" s="27">
        <v>1</v>
      </c>
      <c r="F61" s="20">
        <f t="shared" si="3"/>
        <v>2000000</v>
      </c>
      <c r="G61" s="5" t="s">
        <v>12</v>
      </c>
      <c r="H61" s="12" t="str">
        <f t="shared" si="1"/>
        <v>Climate Resiliency</v>
      </c>
      <c r="I61" s="12" t="str">
        <f t="shared" si="2"/>
        <v>Climate Resiliency</v>
      </c>
      <c r="J61" s="36">
        <v>5</v>
      </c>
      <c r="K61" s="12" t="s">
        <v>154</v>
      </c>
    </row>
    <row r="62" spans="1:11" ht="28.8" x14ac:dyDescent="0.3">
      <c r="A62" s="5" t="s">
        <v>177</v>
      </c>
      <c r="B62" s="13" t="s">
        <v>89</v>
      </c>
      <c r="C62" s="4" t="s">
        <v>93</v>
      </c>
      <c r="D62" s="23">
        <v>0</v>
      </c>
      <c r="E62" s="27">
        <v>0</v>
      </c>
      <c r="F62" s="20">
        <f t="shared" si="3"/>
        <v>0</v>
      </c>
      <c r="G62" s="5" t="s">
        <v>12</v>
      </c>
      <c r="H62" s="12" t="str">
        <f t="shared" si="1"/>
        <v>Climate Resiliency</v>
      </c>
      <c r="I62" s="12" t="str">
        <f t="shared" si="2"/>
        <v>Climate Resiliency</v>
      </c>
      <c r="J62" s="36">
        <v>5</v>
      </c>
      <c r="K62" s="12" t="s">
        <v>155</v>
      </c>
    </row>
    <row r="63" spans="1:11" ht="28.8" x14ac:dyDescent="0.3">
      <c r="A63" s="5" t="s">
        <v>183</v>
      </c>
      <c r="B63" s="13" t="s">
        <v>90</v>
      </c>
      <c r="C63" s="4" t="s">
        <v>93</v>
      </c>
      <c r="D63" s="23">
        <v>0</v>
      </c>
      <c r="E63" s="27">
        <v>0.1</v>
      </c>
      <c r="F63" s="20">
        <f t="shared" si="3"/>
        <v>0</v>
      </c>
      <c r="G63" s="5" t="s">
        <v>7</v>
      </c>
      <c r="H63" s="12" t="str">
        <f t="shared" si="1"/>
        <v>Bicycling, Walking, Transit, and Land Use</v>
      </c>
      <c r="I63" s="12" t="str">
        <f t="shared" si="2"/>
        <v>Bicycling, Walking, Transit, &amp; Land Use</v>
      </c>
      <c r="J63" s="36">
        <v>3</v>
      </c>
      <c r="K63" s="12" t="s">
        <v>156</v>
      </c>
    </row>
    <row r="64" spans="1:11" ht="28.8" x14ac:dyDescent="0.3">
      <c r="A64" s="5" t="s">
        <v>188</v>
      </c>
      <c r="B64" s="13" t="s">
        <v>91</v>
      </c>
      <c r="C64" s="4" t="s">
        <v>93</v>
      </c>
      <c r="D64" s="23">
        <v>100000</v>
      </c>
      <c r="E64" s="27">
        <v>0.1</v>
      </c>
      <c r="F64" s="20">
        <f t="shared" si="3"/>
        <v>10000</v>
      </c>
      <c r="G64" s="5" t="s">
        <v>7</v>
      </c>
      <c r="H64" s="12" t="str">
        <f t="shared" si="1"/>
        <v>Overarching Implementation</v>
      </c>
      <c r="I64" s="12" t="str">
        <f t="shared" si="2"/>
        <v>Overarching Implementation</v>
      </c>
      <c r="J64" s="36" t="s">
        <v>108</v>
      </c>
      <c r="K64" s="12" t="s">
        <v>157</v>
      </c>
    </row>
    <row r="65" spans="1:11" x14ac:dyDescent="0.3">
      <c r="A65" s="5" t="s">
        <v>180</v>
      </c>
      <c r="B65" s="13" t="s">
        <v>92</v>
      </c>
      <c r="C65" s="4" t="s">
        <v>93</v>
      </c>
      <c r="D65" s="23">
        <v>27411444</v>
      </c>
      <c r="E65" s="27">
        <v>1</v>
      </c>
      <c r="F65" s="20">
        <f t="shared" si="3"/>
        <v>27411444</v>
      </c>
      <c r="G65" s="5" t="s">
        <v>7</v>
      </c>
      <c r="H65" s="12" t="str">
        <f>INDEX($B$72:$B$95,MATCH(J65,$A$72:$A$95,0))</f>
        <v>Water &amp; Energy Efficient Buildings</v>
      </c>
      <c r="I65" s="12" t="str">
        <f t="shared" si="2"/>
        <v>Energy and Water Efficient Buildings</v>
      </c>
      <c r="J65" s="36">
        <v>1</v>
      </c>
      <c r="K65" s="12" t="s">
        <v>158</v>
      </c>
    </row>
    <row r="67" spans="1:11" x14ac:dyDescent="0.3">
      <c r="E67" s="28" t="s">
        <v>109</v>
      </c>
      <c r="F67" s="21">
        <f>SUM(F2:F65)</f>
        <v>128084330.09999999</v>
      </c>
    </row>
    <row r="72" spans="1:11" ht="15" thickBot="1" x14ac:dyDescent="0.35">
      <c r="A72" s="15">
        <v>1</v>
      </c>
      <c r="B72" s="14" t="s">
        <v>103</v>
      </c>
      <c r="C72" t="s">
        <v>159</v>
      </c>
    </row>
    <row r="73" spans="1:11" ht="15" thickBot="1" x14ac:dyDescent="0.35">
      <c r="A73" s="8" t="s">
        <v>13</v>
      </c>
      <c r="B73" s="9" t="s">
        <v>14</v>
      </c>
      <c r="C73" t="s">
        <v>159</v>
      </c>
    </row>
    <row r="74" spans="1:11" ht="15" thickBot="1" x14ac:dyDescent="0.35">
      <c r="A74" s="10" t="s">
        <v>15</v>
      </c>
      <c r="B74" s="11" t="s">
        <v>16</v>
      </c>
      <c r="C74" t="s">
        <v>159</v>
      </c>
    </row>
    <row r="75" spans="1:11" ht="15" thickBot="1" x14ac:dyDescent="0.35">
      <c r="A75" s="10">
        <v>1.2</v>
      </c>
      <c r="B75" s="11" t="s">
        <v>99</v>
      </c>
      <c r="C75" t="s">
        <v>159</v>
      </c>
    </row>
    <row r="76" spans="1:11" ht="15" thickBot="1" x14ac:dyDescent="0.35">
      <c r="A76" s="10">
        <v>1.3</v>
      </c>
      <c r="B76" s="11" t="s">
        <v>18</v>
      </c>
      <c r="C76" t="s">
        <v>159</v>
      </c>
    </row>
    <row r="77" spans="1:11" ht="15" thickBot="1" x14ac:dyDescent="0.35">
      <c r="A77" s="10">
        <v>1.4</v>
      </c>
      <c r="B77" s="11" t="s">
        <v>21</v>
      </c>
      <c r="C77" t="s">
        <v>159</v>
      </c>
    </row>
    <row r="78" spans="1:11" ht="15" thickBot="1" x14ac:dyDescent="0.35">
      <c r="A78" s="10">
        <v>1.5</v>
      </c>
      <c r="B78" s="11" t="s">
        <v>22</v>
      </c>
      <c r="C78" t="s">
        <v>159</v>
      </c>
    </row>
    <row r="79" spans="1:11" ht="15" thickBot="1" x14ac:dyDescent="0.35">
      <c r="A79" s="10">
        <v>2</v>
      </c>
      <c r="B79" s="11" t="s">
        <v>104</v>
      </c>
      <c r="C79" t="s">
        <v>160</v>
      </c>
    </row>
    <row r="80" spans="1:11" ht="15" thickBot="1" x14ac:dyDescent="0.35">
      <c r="A80" s="10">
        <v>2.1</v>
      </c>
      <c r="B80" s="11" t="s">
        <v>24</v>
      </c>
      <c r="C80" t="s">
        <v>160</v>
      </c>
    </row>
    <row r="81" spans="1:3" ht="15" thickBot="1" x14ac:dyDescent="0.35">
      <c r="A81" s="10">
        <v>2.2000000000000002</v>
      </c>
      <c r="B81" s="11" t="s">
        <v>26</v>
      </c>
      <c r="C81" t="s">
        <v>160</v>
      </c>
    </row>
    <row r="82" spans="1:3" ht="15" thickBot="1" x14ac:dyDescent="0.35">
      <c r="A82" s="10">
        <v>2.2999999999999998</v>
      </c>
      <c r="B82" s="11" t="s">
        <v>28</v>
      </c>
      <c r="C82" t="s">
        <v>160</v>
      </c>
    </row>
    <row r="83" spans="1:3" ht="15" thickBot="1" x14ac:dyDescent="0.35">
      <c r="A83" s="10">
        <v>3</v>
      </c>
      <c r="B83" s="11" t="s">
        <v>105</v>
      </c>
      <c r="C83" t="s">
        <v>166</v>
      </c>
    </row>
    <row r="84" spans="1:3" ht="15" thickBot="1" x14ac:dyDescent="0.35">
      <c r="A84" s="10">
        <v>3.1</v>
      </c>
      <c r="B84" s="11" t="s">
        <v>30</v>
      </c>
      <c r="C84" t="s">
        <v>166</v>
      </c>
    </row>
    <row r="85" spans="1:3" ht="15" thickBot="1" x14ac:dyDescent="0.35">
      <c r="A85" s="10">
        <v>3.2</v>
      </c>
      <c r="B85" s="11" t="s">
        <v>32</v>
      </c>
      <c r="C85" t="s">
        <v>166</v>
      </c>
    </row>
    <row r="86" spans="1:3" ht="15" thickBot="1" x14ac:dyDescent="0.35">
      <c r="A86" s="10">
        <v>3.3</v>
      </c>
      <c r="B86" s="11" t="s">
        <v>34</v>
      </c>
      <c r="C86" t="s">
        <v>166</v>
      </c>
    </row>
    <row r="87" spans="1:3" ht="15" thickBot="1" x14ac:dyDescent="0.35">
      <c r="A87" s="10">
        <v>3.4</v>
      </c>
      <c r="B87" s="11" t="s">
        <v>36</v>
      </c>
      <c r="C87" t="s">
        <v>166</v>
      </c>
    </row>
    <row r="88" spans="1:3" ht="15" thickBot="1" x14ac:dyDescent="0.35">
      <c r="A88" s="8">
        <v>3.5</v>
      </c>
      <c r="B88" s="9" t="s">
        <v>100</v>
      </c>
      <c r="C88" t="s">
        <v>166</v>
      </c>
    </row>
    <row r="89" spans="1:3" ht="15" thickBot="1" x14ac:dyDescent="0.35">
      <c r="A89" s="10">
        <v>3.6</v>
      </c>
      <c r="B89" s="11" t="s">
        <v>38</v>
      </c>
      <c r="C89" t="s">
        <v>166</v>
      </c>
    </row>
    <row r="90" spans="1:3" ht="15" thickBot="1" x14ac:dyDescent="0.35">
      <c r="A90" s="10">
        <v>4</v>
      </c>
      <c r="B90" s="11" t="s">
        <v>106</v>
      </c>
      <c r="C90" t="s">
        <v>161</v>
      </c>
    </row>
    <row r="91" spans="1:3" ht="15" thickBot="1" x14ac:dyDescent="0.35">
      <c r="A91" s="10">
        <v>4.0999999999999996</v>
      </c>
      <c r="B91" s="11" t="s">
        <v>40</v>
      </c>
      <c r="C91" t="s">
        <v>161</v>
      </c>
    </row>
    <row r="92" spans="1:3" ht="15" thickBot="1" x14ac:dyDescent="0.35">
      <c r="A92" s="10">
        <v>4.2</v>
      </c>
      <c r="B92" s="11" t="s">
        <v>101</v>
      </c>
      <c r="C92" t="s">
        <v>161</v>
      </c>
    </row>
    <row r="93" spans="1:3" ht="15" thickBot="1" x14ac:dyDescent="0.35">
      <c r="A93" s="10">
        <v>5</v>
      </c>
      <c r="B93" s="11" t="s">
        <v>107</v>
      </c>
      <c r="C93" t="s">
        <v>107</v>
      </c>
    </row>
    <row r="94" spans="1:3" ht="15" thickBot="1" x14ac:dyDescent="0.35">
      <c r="A94" s="10">
        <v>5.0999999999999996</v>
      </c>
      <c r="B94" s="11" t="s">
        <v>42</v>
      </c>
      <c r="C94" t="s">
        <v>107</v>
      </c>
    </row>
    <row r="95" spans="1:3" x14ac:dyDescent="0.3">
      <c r="A95" s="15" t="s">
        <v>108</v>
      </c>
      <c r="B95" s="15" t="s">
        <v>108</v>
      </c>
      <c r="C95" s="15" t="s">
        <v>108</v>
      </c>
    </row>
    <row r="98" spans="1:4" x14ac:dyDescent="0.3">
      <c r="A98" s="16" t="s">
        <v>110</v>
      </c>
      <c r="B98" t="s">
        <v>112</v>
      </c>
    </row>
    <row r="99" spans="1:4" x14ac:dyDescent="0.3">
      <c r="A99" s="14">
        <v>1.2</v>
      </c>
      <c r="B99" s="17">
        <v>100000</v>
      </c>
      <c r="C99" s="15">
        <v>1</v>
      </c>
      <c r="D99" s="24" t="e">
        <f>SUM(GETPIVOTDATA("Total CAP Budget",$A$98,"CAP Action",1.2)+GETPIVOTDATA("Total CAP Budget",$A$98,"CAP Action",1.3)+GETPIVOTDATA("Total CAP Budget",$A$98,"CAP Action","Strategy 1"))</f>
        <v>#REF!</v>
      </c>
    </row>
    <row r="100" spans="1:4" x14ac:dyDescent="0.3">
      <c r="A100" s="14">
        <v>1.3</v>
      </c>
      <c r="B100" s="17">
        <v>0</v>
      </c>
      <c r="C100" s="15">
        <v>2</v>
      </c>
      <c r="D100" s="24" t="e">
        <f>SUM(GETPIVOTDATA("Total CAP Budget",$A$98,"CAP Action",2.1)+GETPIVOTDATA("Total CAP Budget",$A$98,"CAP Action",2.3)+GETPIVOTDATA("Total CAP Budget",$A$98,"CAP Action","Strategy 2"))</f>
        <v>#REF!</v>
      </c>
    </row>
    <row r="101" spans="1:4" x14ac:dyDescent="0.3">
      <c r="A101" s="14">
        <v>2.1</v>
      </c>
      <c r="B101" s="17">
        <v>0</v>
      </c>
      <c r="C101" s="15">
        <v>3</v>
      </c>
      <c r="D101" s="24" t="e">
        <f>SUM(GETPIVOTDATA("Total CAP Budget",$A$98,"CAP Action",3.2)+GETPIVOTDATA("Total CAP Budget",$A$98,"CAP Action",3.3)+GETPIVOTDATA("Total CAP Budget",$A$98,"CAP Action",3.4)+GETPIVOTDATA("Total CAP Budget",$A$98,"CAP Action",3.6)+GETPIVOTDATA("Total CAP Budget",$A$98,"CAP Action","Strategy 3"))</f>
        <v>#REF!</v>
      </c>
    </row>
    <row r="102" spans="1:4" x14ac:dyDescent="0.3">
      <c r="A102" s="14">
        <v>2.2999999999999998</v>
      </c>
      <c r="B102" s="17">
        <v>1230000</v>
      </c>
      <c r="C102" s="15">
        <v>4</v>
      </c>
      <c r="D102" s="24" t="e">
        <f>SUM(GETPIVOTDATA("Total CAP Budget",$A$98,"CAP Action",4.1)+GETPIVOTDATA("Total CAP Budget",$A$98,"CAP Action","Strategy 4"))</f>
        <v>#REF!</v>
      </c>
    </row>
    <row r="103" spans="1:4" x14ac:dyDescent="0.3">
      <c r="A103" s="14">
        <v>3.2</v>
      </c>
      <c r="B103" s="17">
        <v>3522850</v>
      </c>
      <c r="C103" s="15">
        <v>5</v>
      </c>
      <c r="D103" s="24" t="e">
        <f>SUM(GETPIVOTDATA("Total CAP Budget",$A$98,"CAP Action",5.1)+GETPIVOTDATA("Total CAP Budget",$A$98,"CAP Action","Strategy 5"))</f>
        <v>#REF!</v>
      </c>
    </row>
    <row r="104" spans="1:4" x14ac:dyDescent="0.3">
      <c r="A104" s="14">
        <v>3.3</v>
      </c>
      <c r="B104" s="17">
        <v>806745.9</v>
      </c>
      <c r="C104" s="15" t="s">
        <v>113</v>
      </c>
    </row>
    <row r="105" spans="1:4" x14ac:dyDescent="0.3">
      <c r="A105" s="14">
        <v>3.4</v>
      </c>
      <c r="B105" s="17">
        <v>3484900</v>
      </c>
    </row>
    <row r="106" spans="1:4" x14ac:dyDescent="0.3">
      <c r="A106" s="14">
        <v>3.6</v>
      </c>
      <c r="B106" s="17">
        <v>0</v>
      </c>
    </row>
    <row r="107" spans="1:4" x14ac:dyDescent="0.3">
      <c r="A107" s="14">
        <v>4.0999999999999996</v>
      </c>
      <c r="B107" s="17">
        <v>4668351</v>
      </c>
    </row>
    <row r="108" spans="1:4" x14ac:dyDescent="0.3">
      <c r="A108" s="14">
        <v>5.0999999999999996</v>
      </c>
      <c r="B108" s="17">
        <v>1000000</v>
      </c>
    </row>
    <row r="109" spans="1:4" x14ac:dyDescent="0.3">
      <c r="A109" s="14" t="s">
        <v>108</v>
      </c>
      <c r="B109" s="17">
        <v>90320</v>
      </c>
    </row>
    <row r="110" spans="1:4" x14ac:dyDescent="0.3">
      <c r="A110" s="14">
        <v>2</v>
      </c>
      <c r="B110" s="17">
        <v>58314.600000000006</v>
      </c>
    </row>
    <row r="111" spans="1:4" x14ac:dyDescent="0.3">
      <c r="A111" s="14">
        <v>5</v>
      </c>
      <c r="B111" s="17">
        <v>77342551</v>
      </c>
    </row>
    <row r="112" spans="1:4" x14ac:dyDescent="0.3">
      <c r="A112" s="14">
        <v>3</v>
      </c>
      <c r="B112" s="17">
        <v>2307206.6</v>
      </c>
    </row>
    <row r="113" spans="1:2" x14ac:dyDescent="0.3">
      <c r="A113" s="14">
        <v>4</v>
      </c>
      <c r="B113" s="17">
        <v>6051647</v>
      </c>
    </row>
    <row r="114" spans="1:2" x14ac:dyDescent="0.3">
      <c r="A114" s="14">
        <v>1</v>
      </c>
      <c r="B114" s="17">
        <v>27421444</v>
      </c>
    </row>
    <row r="115" spans="1:2" x14ac:dyDescent="0.3">
      <c r="A115" s="14" t="s">
        <v>111</v>
      </c>
      <c r="B115" s="17">
        <v>128084330.09999999</v>
      </c>
    </row>
    <row r="116" spans="1:2" x14ac:dyDescent="0.3">
      <c r="B116"/>
    </row>
    <row r="117" spans="1:2" x14ac:dyDescent="0.3">
      <c r="B117"/>
    </row>
    <row r="118" spans="1:2" x14ac:dyDescent="0.3">
      <c r="B118"/>
    </row>
    <row r="119" spans="1:2" x14ac:dyDescent="0.3">
      <c r="B119"/>
    </row>
    <row r="120" spans="1:2" x14ac:dyDescent="0.3">
      <c r="B120"/>
    </row>
    <row r="121" spans="1:2" x14ac:dyDescent="0.3">
      <c r="B121"/>
    </row>
    <row r="122" spans="1:2" x14ac:dyDescent="0.3">
      <c r="B122"/>
    </row>
    <row r="123" spans="1:2" x14ac:dyDescent="0.3">
      <c r="B123"/>
    </row>
    <row r="124" spans="1:2" x14ac:dyDescent="0.3">
      <c r="B124"/>
    </row>
    <row r="125" spans="1:2" x14ac:dyDescent="0.3">
      <c r="B125"/>
    </row>
    <row r="126" spans="1:2" x14ac:dyDescent="0.3">
      <c r="B126"/>
    </row>
    <row r="127" spans="1:2" x14ac:dyDescent="0.3">
      <c r="B127"/>
    </row>
    <row r="128" spans="1:2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</sheetData>
  <autoFilter ref="A1:L65"/>
  <dataValidations count="2">
    <dataValidation type="list" allowBlank="1" showInputMessage="1" showErrorMessage="1" sqref="G2:G65">
      <formula1>$L$2:$L$3</formula1>
    </dataValidation>
    <dataValidation type="list" allowBlank="1" showInputMessage="1" showErrorMessage="1" sqref="J2:J65">
      <formula1>$A$72:$A$95</formula1>
    </dataValidation>
  </dataValidations>
  <pageMargins left="0.38" right="0.3" top="0.75" bottom="0.75" header="0.28000000000000003" footer="0.3"/>
  <pageSetup paperSize="3" scale="62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3" sqref="B23"/>
    </sheetView>
  </sheetViews>
  <sheetFormatPr defaultRowHeight="14.4" x14ac:dyDescent="0.3"/>
  <cols>
    <col min="1" max="1" width="15.88671875" customWidth="1"/>
    <col min="2" max="2" width="114.33203125" bestFit="1" customWidth="1"/>
  </cols>
  <sheetData>
    <row r="1" spans="1:2" x14ac:dyDescent="0.3">
      <c r="A1" s="38" t="s">
        <v>167</v>
      </c>
      <c r="B1" s="38"/>
    </row>
    <row r="2" spans="1:2" x14ac:dyDescent="0.3">
      <c r="A2" s="29"/>
    </row>
    <row r="3" spans="1:2" x14ac:dyDescent="0.3">
      <c r="A3" s="30" t="s">
        <v>168</v>
      </c>
      <c r="B3" s="31" t="s">
        <v>169</v>
      </c>
    </row>
    <row r="4" spans="1:2" x14ac:dyDescent="0.3">
      <c r="A4" s="30" t="s">
        <v>170</v>
      </c>
      <c r="B4" s="31" t="s">
        <v>171</v>
      </c>
    </row>
    <row r="5" spans="1:2" x14ac:dyDescent="0.3">
      <c r="A5" s="30" t="s">
        <v>8</v>
      </c>
      <c r="B5" s="32" t="s">
        <v>172</v>
      </c>
    </row>
    <row r="7" spans="1:2" x14ac:dyDescent="0.3">
      <c r="A7" s="33" t="s">
        <v>173</v>
      </c>
      <c r="B7" s="5"/>
    </row>
    <row r="8" spans="1:2" x14ac:dyDescent="0.3">
      <c r="A8" s="5" t="s">
        <v>174</v>
      </c>
      <c r="B8" s="5" t="s">
        <v>175</v>
      </c>
    </row>
    <row r="9" spans="1:2" x14ac:dyDescent="0.3">
      <c r="A9" s="5" t="s">
        <v>176</v>
      </c>
      <c r="B9" s="5" t="s">
        <v>19</v>
      </c>
    </row>
    <row r="10" spans="1:2" x14ac:dyDescent="0.3">
      <c r="A10" s="5" t="s">
        <v>177</v>
      </c>
      <c r="B10" s="5" t="s">
        <v>164</v>
      </c>
    </row>
    <row r="11" spans="1:2" x14ac:dyDescent="0.3">
      <c r="A11" s="5" t="s">
        <v>178</v>
      </c>
      <c r="B11" s="5" t="s">
        <v>179</v>
      </c>
    </row>
    <row r="12" spans="1:2" x14ac:dyDescent="0.3">
      <c r="A12" s="5" t="s">
        <v>180</v>
      </c>
      <c r="B12" s="5" t="s">
        <v>48</v>
      </c>
    </row>
    <row r="13" spans="1:2" x14ac:dyDescent="0.3">
      <c r="A13" s="5" t="s">
        <v>181</v>
      </c>
      <c r="B13" s="5" t="s">
        <v>182</v>
      </c>
    </row>
    <row r="14" spans="1:2" x14ac:dyDescent="0.3">
      <c r="A14" s="5" t="s">
        <v>183</v>
      </c>
      <c r="B14" s="5" t="s">
        <v>184</v>
      </c>
    </row>
    <row r="15" spans="1:2" x14ac:dyDescent="0.3">
      <c r="A15" s="5" t="s">
        <v>186</v>
      </c>
      <c r="B15" s="5" t="s">
        <v>185</v>
      </c>
    </row>
    <row r="16" spans="1:2" x14ac:dyDescent="0.3">
      <c r="A16" s="34" t="s">
        <v>188</v>
      </c>
      <c r="B16" s="5" t="s">
        <v>187</v>
      </c>
    </row>
    <row r="17" spans="1:2" x14ac:dyDescent="0.3">
      <c r="A17" s="34" t="s">
        <v>189</v>
      </c>
      <c r="B17" s="5" t="s">
        <v>190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Budget Details</vt:lpstr>
      <vt:lpstr>Key</vt:lpstr>
      <vt:lpstr>'Budget Details'!Print_Area</vt:lpstr>
      <vt:lpstr>'Budget Details'!Print_Titles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Rosia-Tremonti</dc:creator>
  <cp:lastModifiedBy>Hooven, Cody</cp:lastModifiedBy>
  <cp:lastPrinted>2017-05-09T00:35:51Z</cp:lastPrinted>
  <dcterms:created xsi:type="dcterms:W3CDTF">2017-03-28T21:43:28Z</dcterms:created>
  <dcterms:modified xsi:type="dcterms:W3CDTF">2017-05-09T00:35:54Z</dcterms:modified>
</cp:coreProperties>
</file>