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816CA4E8-9329-4AA4-A934-962F820F1465}" xr6:coauthVersionLast="47" xr6:coauthVersionMax="47" xr10:uidLastSave="{00000000-0000-0000-0000-000000000000}"/>
  <bookViews>
    <workbookView xWindow="-120" yWindow="-120" windowWidth="29040" windowHeight="15840" tabRatio="910" activeTab="1" xr2:uid="{00000000-000D-0000-FFFF-FFFF00000000}"/>
  </bookViews>
  <sheets>
    <sheet name="REPORT INSTR" sheetId="15" r:id="rId1"/>
    <sheet name="BOND EST" sheetId="1" r:id="rId2"/>
    <sheet name="REPORT" sheetId="3" r:id="rId3"/>
    <sheet name="EARTHWORK" sheetId="4" r:id="rId4"/>
    <sheet name="DRAINAGE" sheetId="5" r:id="rId5"/>
    <sheet name="SRF IMP" sheetId="7" r:id="rId6"/>
    <sheet name="TRAFFIC" sheetId="8" r:id="rId7"/>
    <sheet name="WTR&amp;SWR" sheetId="9" r:id="rId8"/>
    <sheet name=" MISC" sheetId="11" r:id="rId9"/>
    <sheet name="LANDSCAPE&amp;IRRIG" sheetId="10" r:id="rId10"/>
    <sheet name="PVT DRAINAGE" sheetId="18" r:id="rId11"/>
    <sheet name="CITY USE ONLY - CAP FORM" sheetId="19" r:id="rId12"/>
  </sheets>
  <externalReferences>
    <externalReference r:id="rId13"/>
  </externalReferences>
  <definedNames>
    <definedName name="_xlnm._FilterDatabase" localSheetId="2" hidden="1">REPORT!$A$17:$A$730</definedName>
    <definedName name="_Regression_Int" localSheetId="8" hidden="1">1</definedName>
    <definedName name="_Regression_Int" localSheetId="4" hidden="1">1</definedName>
    <definedName name="_Regression_Int" localSheetId="3" hidden="1">1</definedName>
    <definedName name="_Regression_Int" localSheetId="9" hidden="1">1</definedName>
    <definedName name="_Regression_Int" localSheetId="10" hidden="1">1</definedName>
    <definedName name="_Regression_Int" localSheetId="2" hidden="1">1</definedName>
    <definedName name="_Regression_Int" localSheetId="5" hidden="1">1</definedName>
    <definedName name="_Regression_Int" localSheetId="6" hidden="1">1</definedName>
    <definedName name="_Regression_Int" localSheetId="7" hidden="1">1</definedName>
    <definedName name="_xlnm.Print_Area" localSheetId="1">'BOND EST'!$C$2:$M$56</definedName>
    <definedName name="_xlnm.Print_Area" localSheetId="11">'CITY USE ONLY - CAP FORM'!$B$1:$I$55</definedName>
    <definedName name="_xlnm.Print_Area" localSheetId="4">DRAINAGE!$A$2:$AE$108</definedName>
    <definedName name="_xlnm.Print_Area" localSheetId="3">EARTHWORK!$A$5:$AE$57</definedName>
    <definedName name="_xlnm.Print_Area" localSheetId="9">'LANDSCAPE&amp;IRRIG'!$A$5:$AE$57</definedName>
    <definedName name="_xlnm.Print_Area" localSheetId="10">'PVT DRAINAGE'!$A$5:$AE$107</definedName>
    <definedName name="_xlnm.Print_Area" localSheetId="2">REPORT!$B$10:$AF$721</definedName>
    <definedName name="_xlnm.Print_Area" localSheetId="0">'REPORT INSTR'!$B$2:$B$281</definedName>
    <definedName name="_xlnm.Print_Area" localSheetId="5">'SRF IMP'!$A$5:$AE$123</definedName>
    <definedName name="_xlnm.Print_Area" localSheetId="6">TRAFFIC!$A$5:$AE$45</definedName>
    <definedName name="_xlnm.Print_Area" localSheetId="7">'WTR&amp;SWR'!$A$5:$AE$200</definedName>
    <definedName name="Print_Area_MI" localSheetId="8">' MISC'!$A$15:$AE$50</definedName>
    <definedName name="Print_Area_MI" localSheetId="4">DRAINAGE!$A$14:$AE$109</definedName>
    <definedName name="Print_Area_MI" localSheetId="3">EARTHWORK!$A$15:$AE$21</definedName>
    <definedName name="Print_Area_MI" localSheetId="9">'LANDSCAPE&amp;IRRIG'!$A$15:$AE$18</definedName>
    <definedName name="Print_Area_MI" localSheetId="10">'PVT DRAINAGE'!$A$15:$AE$107</definedName>
    <definedName name="Print_Area_MI" localSheetId="2">REPORT!$B$15:$AF$17</definedName>
    <definedName name="Print_Area_MI" localSheetId="5">'SRF IMP'!$A$16:$AE$92</definedName>
    <definedName name="Print_Area_MI" localSheetId="6">TRAFFIC!$A$15:$AE$34</definedName>
    <definedName name="Print_Area_MI" localSheetId="7">'WTR&amp;SWR'!$A$15:$AE$203</definedName>
    <definedName name="_xlnm.Print_Titles" localSheetId="8">' MISC'!$5:$17</definedName>
    <definedName name="_xlnm.Print_Titles" localSheetId="4">DRAINAGE!$5:$17</definedName>
    <definedName name="_xlnm.Print_Titles" localSheetId="3">EARTHWORK!$5:$17</definedName>
    <definedName name="_xlnm.Print_Titles" localSheetId="9">'LANDSCAPE&amp;IRRIG'!$5:$17</definedName>
    <definedName name="_xlnm.Print_Titles" localSheetId="10">'PVT DRAINAGE'!$5:$17</definedName>
    <definedName name="_xlnm.Print_Titles" localSheetId="2">REPORT!$AC:$AF,REPORT!$11:$17</definedName>
    <definedName name="_xlnm.Print_Titles" localSheetId="5">'SRF IMP'!$5:$17</definedName>
    <definedName name="_xlnm.Print_Titles" localSheetId="6">TRAFFIC!$5:$17</definedName>
    <definedName name="_xlnm.Print_Titles" localSheetId="7">'WTR&amp;SWR'!$5:$17</definedName>
    <definedName name="Print_Titles_MI" localSheetId="8">' MISC'!$5:$7</definedName>
    <definedName name="Print_Titles_MI" localSheetId="4">DRAINAGE!$5:$7</definedName>
    <definedName name="Print_Titles_MI" localSheetId="3">EARTHWORK!$5:$7</definedName>
    <definedName name="Print_Titles_MI" localSheetId="9">'LANDSCAPE&amp;IRRIG'!$5:$7</definedName>
    <definedName name="Print_Titles_MI" localSheetId="10">'PVT DRAINAGE'!$5:$7</definedName>
    <definedName name="Print_Titles_MI" localSheetId="2">REPORT!$4:$6</definedName>
    <definedName name="Print_Titles_MI" localSheetId="5">'SRF IMP'!$5:$7</definedName>
    <definedName name="Print_Titles_MI" localSheetId="6">TRAFFIC!$5:$7</definedName>
    <definedName name="Print_Titles_MI" localSheetId="7">'WTR&amp;SWR'!$5:$7</definedName>
    <definedName name="Z_E84BE06D_5E5A_11D4_A279_D9D860E6A8CE_.wvu.PrintArea" localSheetId="8" hidden="1">' MISC'!$A$5:$AE$50</definedName>
    <definedName name="Z_E84BE06D_5E5A_11D4_A279_D9D860E6A8CE_.wvu.PrintArea" localSheetId="4" hidden="1">DRAINAGE!$A$5:$AE$109</definedName>
    <definedName name="Z_E84BE06D_5E5A_11D4_A279_D9D860E6A8CE_.wvu.PrintArea" localSheetId="3" hidden="1">EARTHWORK!$A$5:$AE$20</definedName>
    <definedName name="Z_E84BE06D_5E5A_11D4_A279_D9D860E6A8CE_.wvu.PrintArea" localSheetId="9" hidden="1">'LANDSCAPE&amp;IRRIG'!$A$5:$AE$18</definedName>
    <definedName name="Z_E84BE06D_5E5A_11D4_A279_D9D860E6A8CE_.wvu.PrintArea" localSheetId="10" hidden="1">'PVT DRAINAGE'!$A$5:$AE$107</definedName>
    <definedName name="Z_E84BE06D_5E5A_11D4_A279_D9D860E6A8CE_.wvu.PrintArea" localSheetId="2" hidden="1">REPORT!$B$4:$AF$17</definedName>
    <definedName name="Z_E84BE06D_5E5A_11D4_A279_D9D860E6A8CE_.wvu.PrintArea" localSheetId="5" hidden="1">'SRF IMP'!$A$5:$AE$92</definedName>
    <definedName name="Z_E84BE06D_5E5A_11D4_A279_D9D860E6A8CE_.wvu.PrintArea" localSheetId="6" hidden="1">TRAFFIC!$A$5:$AE$34</definedName>
    <definedName name="Z_E84BE06D_5E5A_11D4_A279_D9D860E6A8CE_.wvu.PrintArea" localSheetId="7" hidden="1">'WTR&amp;SWR'!$A$5:$AE$203</definedName>
    <definedName name="Z_E84BE06D_5E5A_11D4_A279_D9D860E6A8CE_.wvu.PrintTitles" localSheetId="8" hidden="1">' MISC'!$5:$17</definedName>
    <definedName name="Z_E84BE06D_5E5A_11D4_A279_D9D860E6A8CE_.wvu.PrintTitles" localSheetId="4" hidden="1">DRAINAGE!$5:$17</definedName>
    <definedName name="Z_E84BE06D_5E5A_11D4_A279_D9D860E6A8CE_.wvu.PrintTitles" localSheetId="3" hidden="1">EARTHWORK!$5:$17</definedName>
    <definedName name="Z_E84BE06D_5E5A_11D4_A279_D9D860E6A8CE_.wvu.PrintTitles" localSheetId="9" hidden="1">'LANDSCAPE&amp;IRRIG'!$5:$17</definedName>
    <definedName name="Z_E84BE06D_5E5A_11D4_A279_D9D860E6A8CE_.wvu.PrintTitles" localSheetId="10" hidden="1">'PVT DRAINAGE'!$5:$17</definedName>
    <definedName name="Z_E84BE06D_5E5A_11D4_A279_D9D860E6A8CE_.wvu.PrintTitles" localSheetId="2" hidden="1">REPORT!$4:$17</definedName>
    <definedName name="Z_E84BE06D_5E5A_11D4_A279_D9D860E6A8CE_.wvu.PrintTitles" localSheetId="5" hidden="1">'SRF IMP'!$5:$17</definedName>
    <definedName name="Z_E84BE06D_5E5A_11D4_A279_D9D860E6A8CE_.wvu.PrintTitles" localSheetId="6" hidden="1">TRAFFIC!$5:$17</definedName>
    <definedName name="Z_E84BE06D_5E5A_11D4_A279_D9D860E6A8CE_.wvu.PrintTitles" localSheetId="7" hidden="1">'WTR&amp;SWR'!$5:$17</definedName>
    <definedName name="Z_E84BE06E_5E5A_11D4_A279_D9D860E6A8CE_.wvu.PrintArea" localSheetId="8" hidden="1">' MISC'!$A$5:$AE$50</definedName>
    <definedName name="Z_E84BE06E_5E5A_11D4_A279_D9D860E6A8CE_.wvu.PrintArea" localSheetId="4" hidden="1">DRAINAGE!$A$5:$AE$109</definedName>
    <definedName name="Z_E84BE06E_5E5A_11D4_A279_D9D860E6A8CE_.wvu.PrintArea" localSheetId="3" hidden="1">EARTHWORK!$A$5:$AE$20</definedName>
    <definedName name="Z_E84BE06E_5E5A_11D4_A279_D9D860E6A8CE_.wvu.PrintArea" localSheetId="9" hidden="1">'LANDSCAPE&amp;IRRIG'!$A$5:$AE$18</definedName>
    <definedName name="Z_E84BE06E_5E5A_11D4_A279_D9D860E6A8CE_.wvu.PrintArea" localSheetId="10" hidden="1">'PVT DRAINAGE'!$A$5:$AE$107</definedName>
    <definedName name="Z_E84BE06E_5E5A_11D4_A279_D9D860E6A8CE_.wvu.PrintArea" localSheetId="2" hidden="1">REPORT!$B$4:$AF$17</definedName>
    <definedName name="Z_E84BE06E_5E5A_11D4_A279_D9D860E6A8CE_.wvu.PrintArea" localSheetId="5" hidden="1">'SRF IMP'!$A$5:$AE$92</definedName>
    <definedName name="Z_E84BE06E_5E5A_11D4_A279_D9D860E6A8CE_.wvu.PrintArea" localSheetId="6" hidden="1">TRAFFIC!$A$5:$AE$34</definedName>
    <definedName name="Z_E84BE06E_5E5A_11D4_A279_D9D860E6A8CE_.wvu.PrintArea" localSheetId="7" hidden="1">'WTR&amp;SWR'!$A$5:$AE$203</definedName>
    <definedName name="Z_E84BE06E_5E5A_11D4_A279_D9D860E6A8CE_.wvu.PrintTitles" localSheetId="8" hidden="1">' MISC'!$5:$17</definedName>
    <definedName name="Z_E84BE06E_5E5A_11D4_A279_D9D860E6A8CE_.wvu.PrintTitles" localSheetId="4" hidden="1">DRAINAGE!$5:$17</definedName>
    <definedName name="Z_E84BE06E_5E5A_11D4_A279_D9D860E6A8CE_.wvu.PrintTitles" localSheetId="3" hidden="1">EARTHWORK!$5:$17</definedName>
    <definedName name="Z_E84BE06E_5E5A_11D4_A279_D9D860E6A8CE_.wvu.PrintTitles" localSheetId="9" hidden="1">'LANDSCAPE&amp;IRRIG'!$5:$17</definedName>
    <definedName name="Z_E84BE06E_5E5A_11D4_A279_D9D860E6A8CE_.wvu.PrintTitles" localSheetId="10" hidden="1">'PVT DRAINAGE'!$5:$17</definedName>
    <definedName name="Z_E84BE06E_5E5A_11D4_A279_D9D860E6A8CE_.wvu.PrintTitles" localSheetId="2" hidden="1">REPORT!$4:$17</definedName>
    <definedName name="Z_E84BE06E_5E5A_11D4_A279_D9D860E6A8CE_.wvu.PrintTitles" localSheetId="5" hidden="1">'SRF IMP'!$5:$17</definedName>
    <definedName name="Z_E84BE06E_5E5A_11D4_A279_D9D860E6A8CE_.wvu.PrintTitles" localSheetId="6" hidden="1">TRAFFIC!$5:$17</definedName>
    <definedName name="Z_E84BE06E_5E5A_11D4_A279_D9D860E6A8CE_.wvu.PrintTitles" localSheetId="7" hidden="1">'WTR&amp;SWR'!$5:$17</definedName>
    <definedName name="Z_E84BE06F_5E5A_11D4_A279_D9D860E6A8CE_.wvu.PrintArea" localSheetId="8" hidden="1">' MISC'!$A$5:$AE$50</definedName>
    <definedName name="Z_E84BE06F_5E5A_11D4_A279_D9D860E6A8CE_.wvu.PrintArea" localSheetId="4" hidden="1">DRAINAGE!$A$5:$AE$109</definedName>
    <definedName name="Z_E84BE06F_5E5A_11D4_A279_D9D860E6A8CE_.wvu.PrintArea" localSheetId="3" hidden="1">EARTHWORK!$A$5:$AE$20</definedName>
    <definedName name="Z_E84BE06F_5E5A_11D4_A279_D9D860E6A8CE_.wvu.PrintArea" localSheetId="9" hidden="1">'LANDSCAPE&amp;IRRIG'!$A$5:$AE$18</definedName>
    <definedName name="Z_E84BE06F_5E5A_11D4_A279_D9D860E6A8CE_.wvu.PrintArea" localSheetId="10" hidden="1">'PVT DRAINAGE'!$A$5:$AE$107</definedName>
    <definedName name="Z_E84BE06F_5E5A_11D4_A279_D9D860E6A8CE_.wvu.PrintArea" localSheetId="2" hidden="1">REPORT!$B$4:$AF$17</definedName>
    <definedName name="Z_E84BE06F_5E5A_11D4_A279_D9D860E6A8CE_.wvu.PrintArea" localSheetId="5" hidden="1">'SRF IMP'!$A$5:$AE$92</definedName>
    <definedName name="Z_E84BE06F_5E5A_11D4_A279_D9D860E6A8CE_.wvu.PrintArea" localSheetId="6" hidden="1">TRAFFIC!$A$5:$AE$34</definedName>
    <definedName name="Z_E84BE06F_5E5A_11D4_A279_D9D860E6A8CE_.wvu.PrintArea" localSheetId="7" hidden="1">'WTR&amp;SWR'!$A$5:$AE$203</definedName>
    <definedName name="Z_E84BE06F_5E5A_11D4_A279_D9D860E6A8CE_.wvu.PrintTitles" localSheetId="8" hidden="1">' MISC'!$5:$17</definedName>
    <definedName name="Z_E84BE06F_5E5A_11D4_A279_D9D860E6A8CE_.wvu.PrintTitles" localSheetId="4" hidden="1">DRAINAGE!$5:$17</definedName>
    <definedName name="Z_E84BE06F_5E5A_11D4_A279_D9D860E6A8CE_.wvu.PrintTitles" localSheetId="3" hidden="1">EARTHWORK!$5:$17</definedName>
    <definedName name="Z_E84BE06F_5E5A_11D4_A279_D9D860E6A8CE_.wvu.PrintTitles" localSheetId="9" hidden="1">'LANDSCAPE&amp;IRRIG'!$5:$17</definedName>
    <definedName name="Z_E84BE06F_5E5A_11D4_A279_D9D860E6A8CE_.wvu.PrintTitles" localSheetId="10" hidden="1">'PVT DRAINAGE'!$5:$17</definedName>
    <definedName name="Z_E84BE06F_5E5A_11D4_A279_D9D860E6A8CE_.wvu.PrintTitles" localSheetId="2" hidden="1">REPORT!$4:$17</definedName>
    <definedName name="Z_E84BE06F_5E5A_11D4_A279_D9D860E6A8CE_.wvu.PrintTitles" localSheetId="5" hidden="1">'SRF IMP'!$5:$17</definedName>
    <definedName name="Z_E84BE06F_5E5A_11D4_A279_D9D860E6A8CE_.wvu.PrintTitles" localSheetId="6" hidden="1">TRAFFIC!$5:$17</definedName>
    <definedName name="Z_E84BE06F_5E5A_11D4_A279_D9D860E6A8CE_.wvu.PrintTitles" localSheetId="7" hidden="1">'WTR&amp;SWR'!$5:$17</definedName>
    <definedName name="Z_E84BE070_5E5A_11D4_A279_D9D860E6A8CE_.wvu.PrintArea" localSheetId="8" hidden="1">' MISC'!$A$5:$AE$50</definedName>
    <definedName name="Z_E84BE070_5E5A_11D4_A279_D9D860E6A8CE_.wvu.PrintArea" localSheetId="4" hidden="1">DRAINAGE!$A$5:$AE$109</definedName>
    <definedName name="Z_E84BE070_5E5A_11D4_A279_D9D860E6A8CE_.wvu.PrintArea" localSheetId="3" hidden="1">EARTHWORK!$A$5:$AE$20</definedName>
    <definedName name="Z_E84BE070_5E5A_11D4_A279_D9D860E6A8CE_.wvu.PrintArea" localSheetId="9" hidden="1">'LANDSCAPE&amp;IRRIG'!$A$5:$AE$18</definedName>
    <definedName name="Z_E84BE070_5E5A_11D4_A279_D9D860E6A8CE_.wvu.PrintArea" localSheetId="10" hidden="1">'PVT DRAINAGE'!$A$5:$AE$107</definedName>
    <definedName name="Z_E84BE070_5E5A_11D4_A279_D9D860E6A8CE_.wvu.PrintArea" localSheetId="2" hidden="1">REPORT!$B$4:$AF$17</definedName>
    <definedName name="Z_E84BE070_5E5A_11D4_A279_D9D860E6A8CE_.wvu.PrintArea" localSheetId="5" hidden="1">'SRF IMP'!$A$5:$AE$92</definedName>
    <definedName name="Z_E84BE070_5E5A_11D4_A279_D9D860E6A8CE_.wvu.PrintArea" localSheetId="6" hidden="1">TRAFFIC!$A$5:$AE$34</definedName>
    <definedName name="Z_E84BE070_5E5A_11D4_A279_D9D860E6A8CE_.wvu.PrintArea" localSheetId="7" hidden="1">'WTR&amp;SWR'!$A$5:$AE$203</definedName>
    <definedName name="Z_E84BE070_5E5A_11D4_A279_D9D860E6A8CE_.wvu.PrintTitles" localSheetId="8" hidden="1">' MISC'!$5:$17</definedName>
    <definedName name="Z_E84BE070_5E5A_11D4_A279_D9D860E6A8CE_.wvu.PrintTitles" localSheetId="4" hidden="1">DRAINAGE!$5:$17</definedName>
    <definedName name="Z_E84BE070_5E5A_11D4_A279_D9D860E6A8CE_.wvu.PrintTitles" localSheetId="3" hidden="1">EARTHWORK!$5:$17</definedName>
    <definedName name="Z_E84BE070_5E5A_11D4_A279_D9D860E6A8CE_.wvu.PrintTitles" localSheetId="9" hidden="1">'LANDSCAPE&amp;IRRIG'!$5:$17</definedName>
    <definedName name="Z_E84BE070_5E5A_11D4_A279_D9D860E6A8CE_.wvu.PrintTitles" localSheetId="10" hidden="1">'PVT DRAINAGE'!$5:$17</definedName>
    <definedName name="Z_E84BE070_5E5A_11D4_A279_D9D860E6A8CE_.wvu.PrintTitles" localSheetId="2" hidden="1">REPORT!$4:$17</definedName>
    <definedName name="Z_E84BE070_5E5A_11D4_A279_D9D860E6A8CE_.wvu.PrintTitles" localSheetId="5" hidden="1">'SRF IMP'!$5:$17</definedName>
    <definedName name="Z_E84BE070_5E5A_11D4_A279_D9D860E6A8CE_.wvu.PrintTitles" localSheetId="6" hidden="1">TRAFFIC!$5:$17</definedName>
    <definedName name="Z_E84BE070_5E5A_11D4_A279_D9D860E6A8CE_.wvu.PrintTitles" localSheetId="7" hidden="1">'WTR&amp;SWR'!$5:$17</definedName>
    <definedName name="Z_E84BE071_5E5A_11D4_A279_D9D860E6A8CE_.wvu.PrintArea" localSheetId="8" hidden="1">' MISC'!$A$5:$AE$50</definedName>
    <definedName name="Z_E84BE071_5E5A_11D4_A279_D9D860E6A8CE_.wvu.PrintArea" localSheetId="4" hidden="1">DRAINAGE!$A$5:$AE$109</definedName>
    <definedName name="Z_E84BE071_5E5A_11D4_A279_D9D860E6A8CE_.wvu.PrintArea" localSheetId="3" hidden="1">EARTHWORK!$A$5:$AE$20</definedName>
    <definedName name="Z_E84BE071_5E5A_11D4_A279_D9D860E6A8CE_.wvu.PrintArea" localSheetId="9" hidden="1">'LANDSCAPE&amp;IRRIG'!$A$5:$AE$18</definedName>
    <definedName name="Z_E84BE071_5E5A_11D4_A279_D9D860E6A8CE_.wvu.PrintArea" localSheetId="10" hidden="1">'PVT DRAINAGE'!$A$5:$AE$107</definedName>
    <definedName name="Z_E84BE071_5E5A_11D4_A279_D9D860E6A8CE_.wvu.PrintArea" localSheetId="2" hidden="1">REPORT!$B$4:$AF$17</definedName>
    <definedName name="Z_E84BE071_5E5A_11D4_A279_D9D860E6A8CE_.wvu.PrintArea" localSheetId="5" hidden="1">'SRF IMP'!$A$5:$AE$92</definedName>
    <definedName name="Z_E84BE071_5E5A_11D4_A279_D9D860E6A8CE_.wvu.PrintArea" localSheetId="6" hidden="1">TRAFFIC!$A$5:$AE$34</definedName>
    <definedName name="Z_E84BE071_5E5A_11D4_A279_D9D860E6A8CE_.wvu.PrintArea" localSheetId="7" hidden="1">'WTR&amp;SWR'!$A$5:$AE$203</definedName>
    <definedName name="Z_E84BE071_5E5A_11D4_A279_D9D860E6A8CE_.wvu.PrintTitles" localSheetId="8" hidden="1">' MISC'!$5:$17</definedName>
    <definedName name="Z_E84BE071_5E5A_11D4_A279_D9D860E6A8CE_.wvu.PrintTitles" localSheetId="4" hidden="1">DRAINAGE!$5:$17</definedName>
    <definedName name="Z_E84BE071_5E5A_11D4_A279_D9D860E6A8CE_.wvu.PrintTitles" localSheetId="3" hidden="1">EARTHWORK!$5:$17</definedName>
    <definedName name="Z_E84BE071_5E5A_11D4_A279_D9D860E6A8CE_.wvu.PrintTitles" localSheetId="9" hidden="1">'LANDSCAPE&amp;IRRIG'!$5:$17</definedName>
    <definedName name="Z_E84BE071_5E5A_11D4_A279_D9D860E6A8CE_.wvu.PrintTitles" localSheetId="10" hidden="1">'PVT DRAINAGE'!$5:$17</definedName>
    <definedName name="Z_E84BE071_5E5A_11D4_A279_D9D860E6A8CE_.wvu.PrintTitles" localSheetId="2" hidden="1">REPORT!$4:$17</definedName>
    <definedName name="Z_E84BE071_5E5A_11D4_A279_D9D860E6A8CE_.wvu.PrintTitles" localSheetId="5" hidden="1">'SRF IMP'!$5:$17</definedName>
    <definedName name="Z_E84BE071_5E5A_11D4_A279_D9D860E6A8CE_.wvu.PrintTitles" localSheetId="6" hidden="1">TRAFFIC!$5:$17</definedName>
    <definedName name="Z_E84BE071_5E5A_11D4_A279_D9D860E6A8CE_.wvu.PrintTitles" localSheetId="7" hidden="1">'WTR&amp;SWR'!$5:$17</definedName>
    <definedName name="Z_E84BE072_5E5A_11D4_A279_D9D860E6A8CE_.wvu.PrintArea" localSheetId="8" hidden="1">' MISC'!$A$5:$AE$50</definedName>
    <definedName name="Z_E84BE072_5E5A_11D4_A279_D9D860E6A8CE_.wvu.PrintArea" localSheetId="4" hidden="1">DRAINAGE!$A$5:$AE$109</definedName>
    <definedName name="Z_E84BE072_5E5A_11D4_A279_D9D860E6A8CE_.wvu.PrintArea" localSheetId="3" hidden="1">EARTHWORK!$A$5:$AE$20</definedName>
    <definedName name="Z_E84BE072_5E5A_11D4_A279_D9D860E6A8CE_.wvu.PrintArea" localSheetId="9" hidden="1">'LANDSCAPE&amp;IRRIG'!$A$5:$AE$18</definedName>
    <definedName name="Z_E84BE072_5E5A_11D4_A279_D9D860E6A8CE_.wvu.PrintArea" localSheetId="10" hidden="1">'PVT DRAINAGE'!$A$5:$AE$107</definedName>
    <definedName name="Z_E84BE072_5E5A_11D4_A279_D9D860E6A8CE_.wvu.PrintArea" localSheetId="2" hidden="1">REPORT!$B$4:$AF$17</definedName>
    <definedName name="Z_E84BE072_5E5A_11D4_A279_D9D860E6A8CE_.wvu.PrintArea" localSheetId="5" hidden="1">'SRF IMP'!$A$5:$AE$92</definedName>
    <definedName name="Z_E84BE072_5E5A_11D4_A279_D9D860E6A8CE_.wvu.PrintArea" localSheetId="6" hidden="1">TRAFFIC!$A$5:$AE$34</definedName>
    <definedName name="Z_E84BE072_5E5A_11D4_A279_D9D860E6A8CE_.wvu.PrintArea" localSheetId="7" hidden="1">'WTR&amp;SWR'!$A$5:$AE$203</definedName>
    <definedName name="Z_E84BE072_5E5A_11D4_A279_D9D860E6A8CE_.wvu.PrintTitles" localSheetId="8" hidden="1">' MISC'!$5:$17</definedName>
    <definedName name="Z_E84BE072_5E5A_11D4_A279_D9D860E6A8CE_.wvu.PrintTitles" localSheetId="4" hidden="1">DRAINAGE!$5:$17</definedName>
    <definedName name="Z_E84BE072_5E5A_11D4_A279_D9D860E6A8CE_.wvu.PrintTitles" localSheetId="3" hidden="1">EARTHWORK!$5:$17</definedName>
    <definedName name="Z_E84BE072_5E5A_11D4_A279_D9D860E6A8CE_.wvu.PrintTitles" localSheetId="9" hidden="1">'LANDSCAPE&amp;IRRIG'!$5:$17</definedName>
    <definedName name="Z_E84BE072_5E5A_11D4_A279_D9D860E6A8CE_.wvu.PrintTitles" localSheetId="10" hidden="1">'PVT DRAINAGE'!$5:$17</definedName>
    <definedName name="Z_E84BE072_5E5A_11D4_A279_D9D860E6A8CE_.wvu.PrintTitles" localSheetId="2" hidden="1">REPORT!$4:$17</definedName>
    <definedName name="Z_E84BE072_5E5A_11D4_A279_D9D860E6A8CE_.wvu.PrintTitles" localSheetId="5" hidden="1">'SRF IMP'!$5:$17</definedName>
    <definedName name="Z_E84BE072_5E5A_11D4_A279_D9D860E6A8CE_.wvu.PrintTitles" localSheetId="6" hidden="1">TRAFFIC!$5:$17</definedName>
    <definedName name="Z_E84BE072_5E5A_11D4_A279_D9D860E6A8CE_.wvu.PrintTitles" localSheetId="7" hidden="1">'WTR&amp;SWR'!$5:$17</definedName>
    <definedName name="Z_E84BE073_5E5A_11D4_A279_D9D860E6A8CE_.wvu.PrintArea" localSheetId="8" hidden="1">' MISC'!$A$5:$AE$50</definedName>
    <definedName name="Z_E84BE073_5E5A_11D4_A279_D9D860E6A8CE_.wvu.PrintArea" localSheetId="4" hidden="1">DRAINAGE!$A$5:$AE$109</definedName>
    <definedName name="Z_E84BE073_5E5A_11D4_A279_D9D860E6A8CE_.wvu.PrintArea" localSheetId="3" hidden="1">EARTHWORK!$A$5:$AE$20</definedName>
    <definedName name="Z_E84BE073_5E5A_11D4_A279_D9D860E6A8CE_.wvu.PrintArea" localSheetId="9" hidden="1">'LANDSCAPE&amp;IRRIG'!$A$5:$AE$18</definedName>
    <definedName name="Z_E84BE073_5E5A_11D4_A279_D9D860E6A8CE_.wvu.PrintArea" localSheetId="10" hidden="1">'PVT DRAINAGE'!$A$5:$AE$107</definedName>
    <definedName name="Z_E84BE073_5E5A_11D4_A279_D9D860E6A8CE_.wvu.PrintArea" localSheetId="2" hidden="1">REPORT!$B$4:$AF$17</definedName>
    <definedName name="Z_E84BE073_5E5A_11D4_A279_D9D860E6A8CE_.wvu.PrintArea" localSheetId="5" hidden="1">'SRF IMP'!$A$5:$AE$92</definedName>
    <definedName name="Z_E84BE073_5E5A_11D4_A279_D9D860E6A8CE_.wvu.PrintArea" localSheetId="6" hidden="1">TRAFFIC!$A$5:$AE$34</definedName>
    <definedName name="Z_E84BE073_5E5A_11D4_A279_D9D860E6A8CE_.wvu.PrintArea" localSheetId="7" hidden="1">'WTR&amp;SWR'!$A$5:$AE$203</definedName>
    <definedName name="Z_E84BE073_5E5A_11D4_A279_D9D860E6A8CE_.wvu.PrintTitles" localSheetId="8" hidden="1">' MISC'!$5:$17</definedName>
    <definedName name="Z_E84BE073_5E5A_11D4_A279_D9D860E6A8CE_.wvu.PrintTitles" localSheetId="4" hidden="1">DRAINAGE!$5:$17</definedName>
    <definedName name="Z_E84BE073_5E5A_11D4_A279_D9D860E6A8CE_.wvu.PrintTitles" localSheetId="3" hidden="1">EARTHWORK!$5:$17</definedName>
    <definedName name="Z_E84BE073_5E5A_11D4_A279_D9D860E6A8CE_.wvu.PrintTitles" localSheetId="9" hidden="1">'LANDSCAPE&amp;IRRIG'!$5:$17</definedName>
    <definedName name="Z_E84BE073_5E5A_11D4_A279_D9D860E6A8CE_.wvu.PrintTitles" localSheetId="10" hidden="1">'PVT DRAINAGE'!$5:$17</definedName>
    <definedName name="Z_E84BE073_5E5A_11D4_A279_D9D860E6A8CE_.wvu.PrintTitles" localSheetId="2" hidden="1">REPORT!$4:$17</definedName>
    <definedName name="Z_E84BE073_5E5A_11D4_A279_D9D860E6A8CE_.wvu.PrintTitles" localSheetId="5" hidden="1">'SRF IMP'!$5:$17</definedName>
    <definedName name="Z_E84BE073_5E5A_11D4_A279_D9D860E6A8CE_.wvu.PrintTitles" localSheetId="6" hidden="1">TRAFFIC!$5:$17</definedName>
    <definedName name="Z_E84BE073_5E5A_11D4_A279_D9D860E6A8CE_.wvu.PrintTitles" localSheetId="7" hidden="1">'WTR&amp;SWR'!$5:$17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9" l="1"/>
  <c r="D10" i="19"/>
  <c r="D12" i="19"/>
  <c r="D6" i="19"/>
  <c r="B26" i="19"/>
  <c r="B27" i="19" s="1"/>
  <c r="B28" i="19" s="1"/>
  <c r="B29" i="19" s="1"/>
  <c r="B30" i="19" s="1"/>
  <c r="B31" i="19" s="1"/>
  <c r="B32" i="19" s="1"/>
  <c r="B33" i="19" s="1"/>
  <c r="B34" i="19" s="1"/>
  <c r="B35" i="19" s="1"/>
  <c r="B36" i="19" s="1"/>
  <c r="B37" i="19" s="1"/>
  <c r="B38" i="19" s="1"/>
  <c r="B39" i="19" s="1"/>
  <c r="B40" i="19" s="1"/>
  <c r="B41" i="19" s="1"/>
  <c r="B42" i="19" s="1"/>
  <c r="AE675" i="3"/>
  <c r="AD675" i="3"/>
  <c r="AB675" i="3"/>
  <c r="AA675" i="3"/>
  <c r="C675" i="3"/>
  <c r="B675" i="3"/>
  <c r="AE674" i="3"/>
  <c r="AD674" i="3"/>
  <c r="AB674" i="3"/>
  <c r="AA674" i="3"/>
  <c r="C674" i="3"/>
  <c r="B674" i="3"/>
  <c r="AE673" i="3"/>
  <c r="AD673" i="3"/>
  <c r="AB673" i="3"/>
  <c r="AA673" i="3"/>
  <c r="C673" i="3"/>
  <c r="B673" i="3"/>
  <c r="AE672" i="3"/>
  <c r="AD672" i="3"/>
  <c r="AB672" i="3"/>
  <c r="AA672" i="3"/>
  <c r="C672" i="3"/>
  <c r="B672" i="3"/>
  <c r="AE671" i="3"/>
  <c r="AD671" i="3"/>
  <c r="AB671" i="3"/>
  <c r="AA671" i="3"/>
  <c r="C671" i="3"/>
  <c r="B671" i="3"/>
  <c r="AE670" i="3"/>
  <c r="AD670" i="3"/>
  <c r="AB670" i="3"/>
  <c r="AA670" i="3"/>
  <c r="C670" i="3"/>
  <c r="B670" i="3"/>
  <c r="AE669" i="3"/>
  <c r="AD669" i="3"/>
  <c r="AB669" i="3"/>
  <c r="AA669" i="3"/>
  <c r="C669" i="3"/>
  <c r="B669" i="3"/>
  <c r="AE668" i="3"/>
  <c r="AD668" i="3"/>
  <c r="AB668" i="3"/>
  <c r="AA668" i="3"/>
  <c r="C668" i="3"/>
  <c r="B668" i="3"/>
  <c r="AE667" i="3"/>
  <c r="AD667" i="3"/>
  <c r="AB667" i="3"/>
  <c r="AA667" i="3"/>
  <c r="C667" i="3"/>
  <c r="B667" i="3"/>
  <c r="AE666" i="3"/>
  <c r="AD666" i="3"/>
  <c r="AB666" i="3"/>
  <c r="AA666" i="3"/>
  <c r="C666" i="3"/>
  <c r="B666" i="3"/>
  <c r="AE665" i="3"/>
  <c r="AD665" i="3"/>
  <c r="AB665" i="3"/>
  <c r="AA665" i="3"/>
  <c r="C665" i="3"/>
  <c r="B665" i="3"/>
  <c r="AE664" i="3"/>
  <c r="AD664" i="3"/>
  <c r="AB664" i="3"/>
  <c r="AA664" i="3"/>
  <c r="C664" i="3"/>
  <c r="B664" i="3"/>
  <c r="AE663" i="3"/>
  <c r="AD663" i="3"/>
  <c r="AB663" i="3"/>
  <c r="AA663" i="3"/>
  <c r="C663" i="3"/>
  <c r="B663" i="3"/>
  <c r="AE662" i="3"/>
  <c r="AD662" i="3"/>
  <c r="AB662" i="3"/>
  <c r="AA662" i="3"/>
  <c r="C662" i="3"/>
  <c r="B662" i="3"/>
  <c r="AE661" i="3"/>
  <c r="AD661" i="3"/>
  <c r="AB661" i="3"/>
  <c r="AA661" i="3"/>
  <c r="C661" i="3"/>
  <c r="B661" i="3"/>
  <c r="AE660" i="3"/>
  <c r="AD660" i="3"/>
  <c r="AB660" i="3"/>
  <c r="AA660" i="3"/>
  <c r="C660" i="3"/>
  <c r="B660" i="3"/>
  <c r="AE659" i="3"/>
  <c r="AD659" i="3"/>
  <c r="AC659" i="3"/>
  <c r="AB659" i="3"/>
  <c r="AA659" i="3"/>
  <c r="C659" i="3"/>
  <c r="B659" i="3"/>
  <c r="AE658" i="3"/>
  <c r="AD658" i="3"/>
  <c r="AB658" i="3"/>
  <c r="AA658" i="3"/>
  <c r="C658" i="3"/>
  <c r="B658" i="3"/>
  <c r="AE657" i="3"/>
  <c r="AD657" i="3"/>
  <c r="AB657" i="3"/>
  <c r="AA657" i="3"/>
  <c r="C657" i="3"/>
  <c r="B657" i="3"/>
  <c r="AE656" i="3"/>
  <c r="AD656" i="3"/>
  <c r="AB656" i="3"/>
  <c r="AA656" i="3"/>
  <c r="C656" i="3"/>
  <c r="B656" i="3"/>
  <c r="AE655" i="3"/>
  <c r="AD655" i="3"/>
  <c r="AB655" i="3"/>
  <c r="AA655" i="3"/>
  <c r="C655" i="3"/>
  <c r="B655" i="3"/>
  <c r="AE654" i="3"/>
  <c r="AD654" i="3"/>
  <c r="AB654" i="3"/>
  <c r="AA654" i="3"/>
  <c r="C654" i="3"/>
  <c r="B654" i="3"/>
  <c r="AE653" i="3"/>
  <c r="AD653" i="3"/>
  <c r="AB653" i="3"/>
  <c r="AA653" i="3"/>
  <c r="C653" i="3"/>
  <c r="B653" i="3"/>
  <c r="AE652" i="3"/>
  <c r="AD652" i="3"/>
  <c r="AB652" i="3"/>
  <c r="AA652" i="3"/>
  <c r="C652" i="3"/>
  <c r="B652" i="3"/>
  <c r="AE651" i="3"/>
  <c r="AD651" i="3"/>
  <c r="AB651" i="3"/>
  <c r="AA651" i="3"/>
  <c r="C651" i="3"/>
  <c r="B651" i="3"/>
  <c r="AE650" i="3"/>
  <c r="AD650" i="3"/>
  <c r="AB650" i="3"/>
  <c r="AA650" i="3"/>
  <c r="C650" i="3"/>
  <c r="B650" i="3"/>
  <c r="AE649" i="3"/>
  <c r="AD649" i="3"/>
  <c r="AB649" i="3"/>
  <c r="AA649" i="3"/>
  <c r="C649" i="3"/>
  <c r="B649" i="3"/>
  <c r="AE648" i="3"/>
  <c r="AD648" i="3"/>
  <c r="AB648" i="3"/>
  <c r="AA648" i="3"/>
  <c r="C648" i="3"/>
  <c r="B648" i="3"/>
  <c r="AE647" i="3"/>
  <c r="AD647" i="3"/>
  <c r="AB647" i="3"/>
  <c r="AA647" i="3"/>
  <c r="C647" i="3"/>
  <c r="B647" i="3"/>
  <c r="AE646" i="3"/>
  <c r="AD646" i="3"/>
  <c r="AB646" i="3"/>
  <c r="AA646" i="3"/>
  <c r="C646" i="3"/>
  <c r="B646" i="3"/>
  <c r="AE645" i="3"/>
  <c r="AD645" i="3"/>
  <c r="AB645" i="3"/>
  <c r="AA645" i="3"/>
  <c r="C645" i="3"/>
  <c r="B645" i="3"/>
  <c r="AE644" i="3"/>
  <c r="AD644" i="3"/>
  <c r="AB644" i="3"/>
  <c r="AA644" i="3"/>
  <c r="C644" i="3"/>
  <c r="B644" i="3"/>
  <c r="AE643" i="3"/>
  <c r="AD643" i="3"/>
  <c r="AB643" i="3"/>
  <c r="AA643" i="3"/>
  <c r="C643" i="3"/>
  <c r="B643" i="3"/>
  <c r="AE642" i="3"/>
  <c r="AD642" i="3"/>
  <c r="AB642" i="3"/>
  <c r="AA642" i="3"/>
  <c r="C642" i="3"/>
  <c r="B642" i="3"/>
  <c r="AE641" i="3"/>
  <c r="AD641" i="3"/>
  <c r="AB641" i="3"/>
  <c r="AA641" i="3"/>
  <c r="C641" i="3"/>
  <c r="B641" i="3"/>
  <c r="AE640" i="3"/>
  <c r="AD640" i="3"/>
  <c r="AB640" i="3"/>
  <c r="AA640" i="3"/>
  <c r="C640" i="3"/>
  <c r="B640" i="3"/>
  <c r="AE639" i="3"/>
  <c r="AD639" i="3"/>
  <c r="AB639" i="3"/>
  <c r="AA639" i="3"/>
  <c r="C639" i="3"/>
  <c r="B639" i="3"/>
  <c r="AE638" i="3"/>
  <c r="AD638" i="3"/>
  <c r="AC638" i="3"/>
  <c r="AB638" i="3"/>
  <c r="AA638" i="3"/>
  <c r="C638" i="3"/>
  <c r="B638" i="3"/>
  <c r="AE637" i="3"/>
  <c r="AD637" i="3"/>
  <c r="AB637" i="3"/>
  <c r="AA637" i="3"/>
  <c r="C637" i="3"/>
  <c r="B637" i="3"/>
  <c r="AE636" i="3"/>
  <c r="AD636" i="3"/>
  <c r="AB636" i="3"/>
  <c r="AA636" i="3"/>
  <c r="C636" i="3"/>
  <c r="B636" i="3"/>
  <c r="AE635" i="3"/>
  <c r="AD635" i="3"/>
  <c r="AB635" i="3"/>
  <c r="AA635" i="3"/>
  <c r="C635" i="3"/>
  <c r="B635" i="3"/>
  <c r="AE634" i="3"/>
  <c r="AD634" i="3"/>
  <c r="AB634" i="3"/>
  <c r="AA634" i="3"/>
  <c r="C634" i="3"/>
  <c r="B634" i="3"/>
  <c r="AE633" i="3"/>
  <c r="AD633" i="3"/>
  <c r="AB633" i="3"/>
  <c r="AA633" i="3"/>
  <c r="C633" i="3"/>
  <c r="B633" i="3"/>
  <c r="AE632" i="3"/>
  <c r="AD632" i="3"/>
  <c r="AB632" i="3"/>
  <c r="AA632" i="3"/>
  <c r="C632" i="3"/>
  <c r="B632" i="3"/>
  <c r="AE631" i="3"/>
  <c r="AD631" i="3"/>
  <c r="AB631" i="3"/>
  <c r="AA631" i="3"/>
  <c r="C631" i="3"/>
  <c r="B631" i="3"/>
  <c r="AE630" i="3"/>
  <c r="AD630" i="3"/>
  <c r="AB630" i="3"/>
  <c r="AA630" i="3"/>
  <c r="C630" i="3"/>
  <c r="B630" i="3"/>
  <c r="AE629" i="3"/>
  <c r="AD629" i="3"/>
  <c r="AB629" i="3"/>
  <c r="AA629" i="3"/>
  <c r="C629" i="3"/>
  <c r="B629" i="3"/>
  <c r="AE628" i="3"/>
  <c r="AD628" i="3"/>
  <c r="AB628" i="3"/>
  <c r="AA628" i="3"/>
  <c r="C628" i="3"/>
  <c r="B628" i="3"/>
  <c r="AE627" i="3"/>
  <c r="AD627" i="3"/>
  <c r="AB627" i="3"/>
  <c r="AA627" i="3"/>
  <c r="C627" i="3"/>
  <c r="B627" i="3"/>
  <c r="AE626" i="3"/>
  <c r="AD626" i="3"/>
  <c r="AB626" i="3"/>
  <c r="AA626" i="3"/>
  <c r="C626" i="3"/>
  <c r="B626" i="3"/>
  <c r="AE625" i="3"/>
  <c r="AD625" i="3"/>
  <c r="AC625" i="3"/>
  <c r="AB625" i="3"/>
  <c r="AA625" i="3"/>
  <c r="C625" i="3"/>
  <c r="B625" i="3"/>
  <c r="AE624" i="3"/>
  <c r="AD624" i="3"/>
  <c r="AB624" i="3"/>
  <c r="AA624" i="3"/>
  <c r="C624" i="3"/>
  <c r="B624" i="3"/>
  <c r="AE623" i="3"/>
  <c r="AD623" i="3"/>
  <c r="AB623" i="3"/>
  <c r="AA623" i="3"/>
  <c r="C623" i="3"/>
  <c r="B623" i="3"/>
  <c r="AE619" i="3"/>
  <c r="AD619" i="3"/>
  <c r="AC619" i="3"/>
  <c r="AB619" i="3"/>
  <c r="AA619" i="3"/>
  <c r="C619" i="3"/>
  <c r="B619" i="3"/>
  <c r="AE618" i="3"/>
  <c r="AD618" i="3"/>
  <c r="AC618" i="3"/>
  <c r="AB618" i="3"/>
  <c r="AA618" i="3"/>
  <c r="C618" i="3"/>
  <c r="B618" i="3"/>
  <c r="AE617" i="3"/>
  <c r="AD617" i="3"/>
  <c r="AB617" i="3"/>
  <c r="AA617" i="3"/>
  <c r="C617" i="3"/>
  <c r="B617" i="3"/>
  <c r="AE616" i="3"/>
  <c r="AD616" i="3"/>
  <c r="AC616" i="3"/>
  <c r="AB616" i="3"/>
  <c r="AA616" i="3"/>
  <c r="C616" i="3"/>
  <c r="B616" i="3"/>
  <c r="AE615" i="3"/>
  <c r="AD615" i="3"/>
  <c r="AB615" i="3"/>
  <c r="AA615" i="3"/>
  <c r="C615" i="3"/>
  <c r="B615" i="3"/>
  <c r="AE614" i="3"/>
  <c r="AD614" i="3"/>
  <c r="AB614" i="3"/>
  <c r="AA614" i="3"/>
  <c r="C614" i="3"/>
  <c r="B614" i="3"/>
  <c r="AE613" i="3"/>
  <c r="AD613" i="3"/>
  <c r="AB613" i="3"/>
  <c r="AA613" i="3"/>
  <c r="C613" i="3"/>
  <c r="B613" i="3"/>
  <c r="AE612" i="3"/>
  <c r="AD612" i="3"/>
  <c r="AB612" i="3"/>
  <c r="AA612" i="3"/>
  <c r="C612" i="3"/>
  <c r="B612" i="3"/>
  <c r="AE611" i="3"/>
  <c r="AD611" i="3"/>
  <c r="AB611" i="3"/>
  <c r="AA611" i="3"/>
  <c r="C611" i="3"/>
  <c r="B611" i="3"/>
  <c r="AE610" i="3"/>
  <c r="AD610" i="3"/>
  <c r="AB610" i="3"/>
  <c r="AA610" i="3"/>
  <c r="C610" i="3"/>
  <c r="B610" i="3"/>
  <c r="AE609" i="3"/>
  <c r="AD609" i="3"/>
  <c r="AB609" i="3"/>
  <c r="AA609" i="3"/>
  <c r="C609" i="3"/>
  <c r="B609" i="3"/>
  <c r="AE608" i="3"/>
  <c r="AD608" i="3"/>
  <c r="AB608" i="3"/>
  <c r="AA608" i="3"/>
  <c r="C608" i="3"/>
  <c r="B608" i="3"/>
  <c r="AE607" i="3"/>
  <c r="AD607" i="3"/>
  <c r="AB607" i="3"/>
  <c r="AA607" i="3"/>
  <c r="C607" i="3"/>
  <c r="B607" i="3"/>
  <c r="AE606" i="3"/>
  <c r="AD606" i="3"/>
  <c r="AB606" i="3"/>
  <c r="AA606" i="3"/>
  <c r="C606" i="3"/>
  <c r="B606" i="3"/>
  <c r="AE605" i="3"/>
  <c r="AD605" i="3"/>
  <c r="AB605" i="3"/>
  <c r="AA605" i="3"/>
  <c r="C605" i="3"/>
  <c r="B605" i="3"/>
  <c r="AE604" i="3"/>
  <c r="AD604" i="3"/>
  <c r="AB604" i="3"/>
  <c r="AA604" i="3"/>
  <c r="C604" i="3"/>
  <c r="B604" i="3"/>
  <c r="AE603" i="3"/>
  <c r="AD603" i="3"/>
  <c r="AB603" i="3"/>
  <c r="AA603" i="3"/>
  <c r="C603" i="3"/>
  <c r="B603" i="3"/>
  <c r="AE602" i="3"/>
  <c r="AD602" i="3"/>
  <c r="AB602" i="3"/>
  <c r="AA602" i="3"/>
  <c r="C602" i="3"/>
  <c r="B602" i="3"/>
  <c r="AE598" i="3"/>
  <c r="AD598" i="3"/>
  <c r="AC598" i="3"/>
  <c r="AB598" i="3"/>
  <c r="AA598" i="3"/>
  <c r="C598" i="3"/>
  <c r="B598" i="3"/>
  <c r="AE597" i="3"/>
  <c r="AD597" i="3"/>
  <c r="AB597" i="3"/>
  <c r="AA597" i="3"/>
  <c r="C597" i="3"/>
  <c r="B597" i="3"/>
  <c r="AE596" i="3"/>
  <c r="AD596" i="3"/>
  <c r="AB596" i="3"/>
  <c r="AA596" i="3"/>
  <c r="C596" i="3"/>
  <c r="B596" i="3"/>
  <c r="AE595" i="3"/>
  <c r="AD595" i="3"/>
  <c r="AB595" i="3"/>
  <c r="AA595" i="3"/>
  <c r="C595" i="3"/>
  <c r="B595" i="3"/>
  <c r="AE594" i="3"/>
  <c r="AD594" i="3"/>
  <c r="AB594" i="3"/>
  <c r="AA594" i="3"/>
  <c r="C594" i="3"/>
  <c r="B594" i="3"/>
  <c r="AE593" i="3"/>
  <c r="AD593" i="3"/>
  <c r="AB593" i="3"/>
  <c r="AA593" i="3"/>
  <c r="C593" i="3"/>
  <c r="B593" i="3"/>
  <c r="AE592" i="3"/>
  <c r="AD592" i="3"/>
  <c r="AB592" i="3"/>
  <c r="AA592" i="3"/>
  <c r="C592" i="3"/>
  <c r="B592" i="3"/>
  <c r="AE591" i="3"/>
  <c r="AD591" i="3"/>
  <c r="AB591" i="3"/>
  <c r="AA591" i="3"/>
  <c r="C591" i="3"/>
  <c r="B591" i="3"/>
  <c r="AE590" i="3"/>
  <c r="AD590" i="3"/>
  <c r="AB590" i="3"/>
  <c r="AA590" i="3"/>
  <c r="C590" i="3"/>
  <c r="B590" i="3"/>
  <c r="AE589" i="3"/>
  <c r="AD589" i="3"/>
  <c r="AC589" i="3"/>
  <c r="AB589" i="3"/>
  <c r="AA589" i="3"/>
  <c r="C589" i="3"/>
  <c r="B589" i="3"/>
  <c r="AE588" i="3"/>
  <c r="AD588" i="3"/>
  <c r="AB588" i="3"/>
  <c r="AA588" i="3"/>
  <c r="C588" i="3"/>
  <c r="B588" i="3"/>
  <c r="AE587" i="3"/>
  <c r="AD587" i="3"/>
  <c r="AB587" i="3"/>
  <c r="AA587" i="3"/>
  <c r="C587" i="3"/>
  <c r="B587" i="3"/>
  <c r="AE586" i="3"/>
  <c r="AD586" i="3"/>
  <c r="AB586" i="3"/>
  <c r="AA586" i="3"/>
  <c r="C586" i="3"/>
  <c r="B586" i="3"/>
  <c r="AE585" i="3"/>
  <c r="AD585" i="3"/>
  <c r="AB585" i="3"/>
  <c r="AA585" i="3"/>
  <c r="C585" i="3"/>
  <c r="B585" i="3"/>
  <c r="AE584" i="3"/>
  <c r="AD584" i="3"/>
  <c r="AC584" i="3"/>
  <c r="AB584" i="3"/>
  <c r="AA584" i="3"/>
  <c r="C584" i="3"/>
  <c r="B584" i="3"/>
  <c r="AE583" i="3"/>
  <c r="AD583" i="3"/>
  <c r="AB583" i="3"/>
  <c r="AA583" i="3"/>
  <c r="C583" i="3"/>
  <c r="B583" i="3"/>
  <c r="AE582" i="3"/>
  <c r="AD582" i="3"/>
  <c r="AC582" i="3"/>
  <c r="AB582" i="3"/>
  <c r="AA582" i="3"/>
  <c r="C582" i="3"/>
  <c r="B582" i="3"/>
  <c r="AE581" i="3"/>
  <c r="AD581" i="3"/>
  <c r="AB581" i="3"/>
  <c r="AA581" i="3"/>
  <c r="C581" i="3"/>
  <c r="B581" i="3"/>
  <c r="AE580" i="3"/>
  <c r="AD580" i="3"/>
  <c r="AB580" i="3"/>
  <c r="AA580" i="3"/>
  <c r="C580" i="3"/>
  <c r="B580" i="3"/>
  <c r="AE579" i="3"/>
  <c r="C579" i="3"/>
  <c r="B579" i="3"/>
  <c r="AD579" i="3"/>
  <c r="AA579" i="3"/>
  <c r="AB579" i="3"/>
  <c r="AE676" i="3"/>
  <c r="AE620" i="3"/>
  <c r="AE599" i="3"/>
  <c r="A706" i="3"/>
  <c r="A707" i="3"/>
  <c r="A708" i="3"/>
  <c r="A709" i="3"/>
  <c r="A710" i="3"/>
  <c r="A711" i="3"/>
  <c r="A712" i="3"/>
  <c r="A713" i="3"/>
  <c r="A714" i="3"/>
  <c r="A715" i="3"/>
  <c r="A716" i="3"/>
  <c r="A717" i="3"/>
  <c r="A718" i="3"/>
  <c r="A719" i="3"/>
  <c r="A720" i="3"/>
  <c r="A721" i="3"/>
  <c r="A722" i="3"/>
  <c r="A723" i="3"/>
  <c r="B729" i="3"/>
  <c r="C729" i="3"/>
  <c r="D729" i="3"/>
  <c r="E729" i="3"/>
  <c r="F729" i="3"/>
  <c r="G729" i="3"/>
  <c r="H729" i="3"/>
  <c r="I729" i="3"/>
  <c r="J729" i="3"/>
  <c r="K729" i="3"/>
  <c r="L729" i="3"/>
  <c r="M729" i="3"/>
  <c r="N729" i="3"/>
  <c r="O729" i="3"/>
  <c r="P729" i="3"/>
  <c r="Q729" i="3"/>
  <c r="R729" i="3"/>
  <c r="S729" i="3"/>
  <c r="T729" i="3"/>
  <c r="AA729" i="3"/>
  <c r="AB729" i="3"/>
  <c r="AC729" i="3"/>
  <c r="AD729" i="3"/>
  <c r="AE729" i="3"/>
  <c r="AF12" i="3"/>
  <c r="F12" i="18"/>
  <c r="F14" i="18"/>
  <c r="AB116" i="18"/>
  <c r="AC675" i="3" s="1"/>
  <c r="AB115" i="18"/>
  <c r="AE115" i="18" s="1"/>
  <c r="AB114" i="18"/>
  <c r="AC673" i="3" s="1"/>
  <c r="AB113" i="18"/>
  <c r="AE113" i="18" s="1"/>
  <c r="AB112" i="18"/>
  <c r="AE112" i="18"/>
  <c r="AB111" i="18"/>
  <c r="AC670" i="3" s="1"/>
  <c r="AB110" i="18"/>
  <c r="AE110" i="18" s="1"/>
  <c r="AB109" i="18"/>
  <c r="AC668" i="3" s="1"/>
  <c r="AB108" i="18"/>
  <c r="AC667" i="3" s="1"/>
  <c r="AB107" i="18"/>
  <c r="AE107" i="18" s="1"/>
  <c r="AB106" i="18"/>
  <c r="AC665" i="3" s="1"/>
  <c r="AB105" i="18"/>
  <c r="AC664" i="3" s="1"/>
  <c r="AB104" i="18"/>
  <c r="AC663" i="3" s="1"/>
  <c r="AB103" i="18"/>
  <c r="AC662" i="3" s="1"/>
  <c r="AE103" i="18"/>
  <c r="A662" i="3" s="1"/>
  <c r="AB102" i="18"/>
  <c r="AC661" i="3" s="1"/>
  <c r="AB101" i="18"/>
  <c r="AE101" i="18" s="1"/>
  <c r="AB100" i="18"/>
  <c r="AE100" i="18"/>
  <c r="AF659" i="3" s="1"/>
  <c r="AB99" i="18"/>
  <c r="AC658" i="3" s="1"/>
  <c r="AE99" i="18"/>
  <c r="AF658" i="3" s="1"/>
  <c r="AB98" i="18"/>
  <c r="AE98" i="18" s="1"/>
  <c r="AB97" i="18"/>
  <c r="AC656" i="3" s="1"/>
  <c r="AE97" i="18"/>
  <c r="AF656" i="3" s="1"/>
  <c r="AB96" i="18"/>
  <c r="AC655" i="3" s="1"/>
  <c r="AB95" i="18"/>
  <c r="AC654" i="3" s="1"/>
  <c r="AE95" i="18"/>
  <c r="AF654" i="3" s="1"/>
  <c r="AB94" i="18"/>
  <c r="AC653" i="3" s="1"/>
  <c r="AB93" i="18"/>
  <c r="AC652" i="3" s="1"/>
  <c r="AB92" i="18"/>
  <c r="AC651" i="3" s="1"/>
  <c r="AE92" i="18"/>
  <c r="A651" i="3" s="1"/>
  <c r="AB91" i="18"/>
  <c r="AC650" i="3" s="1"/>
  <c r="AB90" i="18"/>
  <c r="AE90" i="18" s="1"/>
  <c r="AB89" i="18"/>
  <c r="AC648" i="3" s="1"/>
  <c r="AB88" i="18"/>
  <c r="AC647" i="3" s="1"/>
  <c r="AB87" i="18"/>
  <c r="AC646" i="3" s="1"/>
  <c r="AB86" i="18"/>
  <c r="AE86" i="18" s="1"/>
  <c r="AB85" i="18"/>
  <c r="AC644" i="3" s="1"/>
  <c r="AB84" i="18"/>
  <c r="AC643" i="3" s="1"/>
  <c r="AE84" i="18"/>
  <c r="A643" i="3" s="1"/>
  <c r="AB83" i="18"/>
  <c r="AC642" i="3" s="1"/>
  <c r="AB82" i="18"/>
  <c r="AE82" i="18" s="1"/>
  <c r="AB81" i="18"/>
  <c r="AC640" i="3"/>
  <c r="AB80" i="18"/>
  <c r="AC639" i="3" s="1"/>
  <c r="AB79" i="18"/>
  <c r="AE79" i="18"/>
  <c r="A638" i="3" s="1"/>
  <c r="AB78" i="18"/>
  <c r="AE78" i="18" s="1"/>
  <c r="AB77" i="18"/>
  <c r="AE77" i="18" s="1"/>
  <c r="A636" i="3" s="1"/>
  <c r="AB76" i="18"/>
  <c r="AC635" i="3" s="1"/>
  <c r="AB75" i="18"/>
  <c r="AC634" i="3" s="1"/>
  <c r="AB74" i="18"/>
  <c r="AC633" i="3" s="1"/>
  <c r="AB73" i="18"/>
  <c r="AC632" i="3" s="1"/>
  <c r="AB72" i="18"/>
  <c r="AC631" i="3"/>
  <c r="AB71" i="18"/>
  <c r="AE71" i="18" s="1"/>
  <c r="AF630" i="3" s="1"/>
  <c r="AB70" i="18"/>
  <c r="AC629" i="3" s="1"/>
  <c r="AB69" i="18"/>
  <c r="AE69" i="18"/>
  <c r="A628" i="3" s="1"/>
  <c r="AB68" i="18"/>
  <c r="AE68" i="18" s="1"/>
  <c r="AF627" i="3" s="1"/>
  <c r="AB67" i="18"/>
  <c r="AC626" i="3"/>
  <c r="AB66" i="18"/>
  <c r="AE66" i="18" s="1"/>
  <c r="AB65" i="18"/>
  <c r="AC624" i="3" s="1"/>
  <c r="AB64" i="18"/>
  <c r="AC623" i="3" s="1"/>
  <c r="AB60" i="18"/>
  <c r="AE60" i="18" s="1"/>
  <c r="AB59" i="18"/>
  <c r="AE59" i="18" s="1"/>
  <c r="AB58" i="18"/>
  <c r="AC617" i="3" s="1"/>
  <c r="AB57" i="18"/>
  <c r="AE57" i="18" s="1"/>
  <c r="AB56" i="18"/>
  <c r="AE56" i="18" s="1"/>
  <c r="A615" i="3" s="1"/>
  <c r="AB55" i="18"/>
  <c r="AC614" i="3" s="1"/>
  <c r="AE55" i="18"/>
  <c r="A614" i="3" s="1"/>
  <c r="AB54" i="18"/>
  <c r="AC613" i="3" s="1"/>
  <c r="AB53" i="18"/>
  <c r="AC612" i="3" s="1"/>
  <c r="AE53" i="18"/>
  <c r="AF612" i="3" s="1"/>
  <c r="AB52" i="18"/>
  <c r="AE52" i="18" s="1"/>
  <c r="AB51" i="18"/>
  <c r="AC610" i="3" s="1"/>
  <c r="AB50" i="18"/>
  <c r="AE50" i="18" s="1"/>
  <c r="AB49" i="18"/>
  <c r="AC608" i="3" s="1"/>
  <c r="AB48" i="18"/>
  <c r="AC607" i="3" s="1"/>
  <c r="AB47" i="18"/>
  <c r="AC606" i="3" s="1"/>
  <c r="AB46" i="18"/>
  <c r="AE46" i="18" s="1"/>
  <c r="AF605" i="3" s="1"/>
  <c r="AB45" i="18"/>
  <c r="AC604" i="3" s="1"/>
  <c r="AB44" i="18"/>
  <c r="AC603" i="3" s="1"/>
  <c r="AB43" i="18"/>
  <c r="AE43" i="18" s="1"/>
  <c r="AB39" i="18"/>
  <c r="AE39" i="18" s="1"/>
  <c r="AB38" i="18"/>
  <c r="AC597" i="3" s="1"/>
  <c r="AE38" i="18"/>
  <c r="AF597" i="3" s="1"/>
  <c r="AB37" i="18"/>
  <c r="AE37" i="18"/>
  <c r="AB36" i="18"/>
  <c r="AE36" i="18" s="1"/>
  <c r="AB35" i="18"/>
  <c r="AC594" i="3"/>
  <c r="AB34" i="18"/>
  <c r="AC593" i="3" s="1"/>
  <c r="AB33" i="18"/>
  <c r="AE33" i="18" s="1"/>
  <c r="AB32" i="18"/>
  <c r="AC591" i="3" s="1"/>
  <c r="AB31" i="18"/>
  <c r="AC590" i="3" s="1"/>
  <c r="AB30" i="18"/>
  <c r="AE30" i="18"/>
  <c r="A589" i="3" s="1"/>
  <c r="AB29" i="18"/>
  <c r="AC588" i="3" s="1"/>
  <c r="AB28" i="18"/>
  <c r="AE28" i="18" s="1"/>
  <c r="AB27" i="18"/>
  <c r="AC586" i="3" s="1"/>
  <c r="AE27" i="18"/>
  <c r="A586" i="3" s="1"/>
  <c r="AB26" i="18"/>
  <c r="AC585" i="3" s="1"/>
  <c r="AB25" i="18"/>
  <c r="AE25" i="18" s="1"/>
  <c r="AB24" i="18"/>
  <c r="AC583" i="3" s="1"/>
  <c r="AB23" i="18"/>
  <c r="AE23" i="18" s="1"/>
  <c r="AB22" i="18"/>
  <c r="AE22" i="18" s="1"/>
  <c r="AB21" i="18"/>
  <c r="AC580" i="3" s="1"/>
  <c r="AB20" i="18"/>
  <c r="AE20" i="18" s="1"/>
  <c r="AB17" i="18"/>
  <c r="AA17" i="18"/>
  <c r="Y17" i="18"/>
  <c r="X17" i="18"/>
  <c r="W17" i="18"/>
  <c r="V17" i="18"/>
  <c r="U17" i="18"/>
  <c r="T17" i="18"/>
  <c r="S17" i="18"/>
  <c r="R17" i="18"/>
  <c r="Q17" i="18"/>
  <c r="P17" i="18"/>
  <c r="O17" i="18"/>
  <c r="N17" i="18"/>
  <c r="M17" i="18"/>
  <c r="L17" i="18"/>
  <c r="K17" i="18"/>
  <c r="J17" i="18"/>
  <c r="I17" i="18"/>
  <c r="H17" i="18"/>
  <c r="G17" i="18"/>
  <c r="F17" i="18"/>
  <c r="E17" i="18"/>
  <c r="D17" i="18"/>
  <c r="C17" i="18"/>
  <c r="AB16" i="18"/>
  <c r="AA16" i="18"/>
  <c r="Y16" i="18"/>
  <c r="X16" i="18"/>
  <c r="W16" i="18"/>
  <c r="V16" i="18"/>
  <c r="U16" i="18"/>
  <c r="T16" i="18"/>
  <c r="S16" i="18"/>
  <c r="R16" i="18"/>
  <c r="Q16" i="18"/>
  <c r="P16" i="18"/>
  <c r="O16" i="18"/>
  <c r="N16" i="18"/>
  <c r="M16" i="18"/>
  <c r="L16" i="18"/>
  <c r="K16" i="18"/>
  <c r="J16" i="18"/>
  <c r="I16" i="18"/>
  <c r="H16" i="18"/>
  <c r="G16" i="18"/>
  <c r="F16" i="18"/>
  <c r="E16" i="18"/>
  <c r="D16" i="18"/>
  <c r="C16" i="18"/>
  <c r="AB27" i="8"/>
  <c r="AC27" i="8" s="1"/>
  <c r="AE27" i="8" s="1"/>
  <c r="AB71" i="7"/>
  <c r="AC71" i="7" s="1"/>
  <c r="AB24" i="4"/>
  <c r="AC24" i="4"/>
  <c r="AE24" i="4"/>
  <c r="AB23" i="4"/>
  <c r="AC23" i="4" s="1"/>
  <c r="AB22" i="4"/>
  <c r="AC22" i="4" s="1"/>
  <c r="AB50" i="4"/>
  <c r="AE50" i="4" s="1"/>
  <c r="AB46" i="4"/>
  <c r="AE46" i="4" s="1"/>
  <c r="AB47" i="4"/>
  <c r="AC49" i="3" s="1"/>
  <c r="AB48" i="4"/>
  <c r="AE48" i="4" s="1"/>
  <c r="AF50" i="3" s="1"/>
  <c r="AB20" i="4"/>
  <c r="AC22" i="3" s="1"/>
  <c r="AB21" i="4"/>
  <c r="AE21" i="4" s="1"/>
  <c r="AB25" i="4"/>
  <c r="AE25" i="4"/>
  <c r="AB26" i="4"/>
  <c r="AE26" i="4" s="1"/>
  <c r="AB27" i="4"/>
  <c r="AE27" i="4" s="1"/>
  <c r="AB28" i="4"/>
  <c r="AE28" i="4" s="1"/>
  <c r="AB29" i="4"/>
  <c r="AE29" i="4" s="1"/>
  <c r="AB30" i="4"/>
  <c r="AE30" i="4" s="1"/>
  <c r="AB31" i="4"/>
  <c r="AE31" i="4" s="1"/>
  <c r="AB32" i="4"/>
  <c r="AE32" i="4" s="1"/>
  <c r="AB36" i="4"/>
  <c r="AC38" i="3" s="1"/>
  <c r="AB37" i="4"/>
  <c r="AE37" i="4" s="1"/>
  <c r="AB38" i="4"/>
  <c r="AE38" i="4" s="1"/>
  <c r="AB39" i="4"/>
  <c r="AE39" i="4"/>
  <c r="AB40" i="4"/>
  <c r="AE40" i="4" s="1"/>
  <c r="AB41" i="4"/>
  <c r="AE41" i="4" s="1"/>
  <c r="AB42" i="4"/>
  <c r="AE42" i="4" s="1"/>
  <c r="AB43" i="4"/>
  <c r="AE43" i="4" s="1"/>
  <c r="AB44" i="4"/>
  <c r="AE44" i="4" s="1"/>
  <c r="AB45" i="4"/>
  <c r="AC47" i="3" s="1"/>
  <c r="AB49" i="4"/>
  <c r="AE49" i="4" s="1"/>
  <c r="AB51" i="4"/>
  <c r="AE51" i="4" s="1"/>
  <c r="AB52" i="4"/>
  <c r="AE52" i="4" s="1"/>
  <c r="AB53" i="4"/>
  <c r="AE53" i="4" s="1"/>
  <c r="AB54" i="4"/>
  <c r="AE54" i="4" s="1"/>
  <c r="AB55" i="4"/>
  <c r="AE55" i="4" s="1"/>
  <c r="AB56" i="4"/>
  <c r="AE56" i="4"/>
  <c r="AB20" i="7"/>
  <c r="AE20" i="7" s="1"/>
  <c r="AB21" i="7"/>
  <c r="AE21" i="7" s="1"/>
  <c r="AB22" i="7"/>
  <c r="AE22" i="7" s="1"/>
  <c r="AB23" i="7"/>
  <c r="AE23" i="7" s="1"/>
  <c r="AB24" i="7"/>
  <c r="AC164" i="3" s="1"/>
  <c r="AB25" i="7"/>
  <c r="AE25" i="7" s="1"/>
  <c r="AB26" i="7"/>
  <c r="AE26" i="7"/>
  <c r="AB27" i="7"/>
  <c r="AE27" i="7"/>
  <c r="AB28" i="7"/>
  <c r="AE28" i="7" s="1"/>
  <c r="AB29" i="7"/>
  <c r="AE29" i="7" s="1"/>
  <c r="AB30" i="7"/>
  <c r="AE30" i="7" s="1"/>
  <c r="AB31" i="7"/>
  <c r="AE31" i="7" s="1"/>
  <c r="AB32" i="7"/>
  <c r="AE32" i="7" s="1"/>
  <c r="AB33" i="7"/>
  <c r="AE33" i="7" s="1"/>
  <c r="AB34" i="7"/>
  <c r="AE34" i="7"/>
  <c r="AF174" i="3" s="1"/>
  <c r="AB35" i="7"/>
  <c r="AE35" i="7"/>
  <c r="AB36" i="7"/>
  <c r="AE36" i="7" s="1"/>
  <c r="AB80" i="7"/>
  <c r="AE80" i="7"/>
  <c r="AB81" i="7"/>
  <c r="AE81" i="7" s="1"/>
  <c r="AB82" i="7"/>
  <c r="AE82" i="7" s="1"/>
  <c r="AB83" i="7"/>
  <c r="AE83" i="7" s="1"/>
  <c r="AB84" i="7"/>
  <c r="AE84" i="7" s="1"/>
  <c r="AB85" i="7"/>
  <c r="AE85" i="7" s="1"/>
  <c r="AB86" i="7"/>
  <c r="AE86" i="7"/>
  <c r="AB87" i="7"/>
  <c r="AE87" i="7" s="1"/>
  <c r="AB88" i="7"/>
  <c r="AE88" i="7"/>
  <c r="AB89" i="7"/>
  <c r="AE89" i="7" s="1"/>
  <c r="A229" i="3" s="1"/>
  <c r="AB90" i="7"/>
  <c r="AE90" i="7" s="1"/>
  <c r="AB91" i="7"/>
  <c r="AE91" i="7" s="1"/>
  <c r="AB92" i="7"/>
  <c r="AE92" i="7" s="1"/>
  <c r="AB93" i="7"/>
  <c r="AE93" i="7" s="1"/>
  <c r="AB94" i="7"/>
  <c r="AE94" i="7"/>
  <c r="AB95" i="7"/>
  <c r="AE95" i="7" s="1"/>
  <c r="AB96" i="7"/>
  <c r="AE96" i="7" s="1"/>
  <c r="AB97" i="7"/>
  <c r="AE97" i="7" s="1"/>
  <c r="A237" i="3" s="1"/>
  <c r="AB98" i="7"/>
  <c r="AE98" i="7" s="1"/>
  <c r="AB99" i="7"/>
  <c r="AE99" i="7" s="1"/>
  <c r="AB100" i="7"/>
  <c r="AE100" i="7" s="1"/>
  <c r="AB101" i="7"/>
  <c r="AE101" i="7" s="1"/>
  <c r="AB102" i="7"/>
  <c r="AE102" i="7"/>
  <c r="AF242" i="3" s="1"/>
  <c r="AB103" i="7"/>
  <c r="AE103" i="7" s="1"/>
  <c r="AB104" i="7"/>
  <c r="AE104" i="7" s="1"/>
  <c r="AB105" i="7"/>
  <c r="AE105" i="7" s="1"/>
  <c r="A245" i="3" s="1"/>
  <c r="AB106" i="7"/>
  <c r="AE106" i="7" s="1"/>
  <c r="AB107" i="7"/>
  <c r="AE107" i="7" s="1"/>
  <c r="AB108" i="7"/>
  <c r="AE108" i="7" s="1"/>
  <c r="AB109" i="7"/>
  <c r="AE109" i="7"/>
  <c r="AB110" i="7"/>
  <c r="AE110" i="7" s="1"/>
  <c r="AB111" i="7"/>
  <c r="AE111" i="7" s="1"/>
  <c r="AB112" i="7"/>
  <c r="AE112" i="7" s="1"/>
  <c r="AB113" i="7"/>
  <c r="AE113" i="7" s="1"/>
  <c r="A253" i="3" s="1"/>
  <c r="AB114" i="7"/>
  <c r="AE114" i="7" s="1"/>
  <c r="AB115" i="7"/>
  <c r="AE115" i="7" s="1"/>
  <c r="AB116" i="7"/>
  <c r="AE116" i="7" s="1"/>
  <c r="AB117" i="7"/>
  <c r="AE117" i="7"/>
  <c r="AB118" i="7"/>
  <c r="AE118" i="7"/>
  <c r="AB119" i="7"/>
  <c r="AE119" i="7" s="1"/>
  <c r="AB120" i="7"/>
  <c r="AE120" i="7"/>
  <c r="AB121" i="7"/>
  <c r="AE121" i="7" s="1"/>
  <c r="A261" i="3" s="1"/>
  <c r="AB122" i="7"/>
  <c r="AE122" i="7" s="1"/>
  <c r="AB67" i="7"/>
  <c r="AE67" i="7" s="1"/>
  <c r="AB68" i="7"/>
  <c r="AE68" i="7" s="1"/>
  <c r="AB69" i="7"/>
  <c r="AE69" i="7"/>
  <c r="AB70" i="7"/>
  <c r="AC210" i="3" s="1"/>
  <c r="AB72" i="7"/>
  <c r="AE72" i="7" s="1"/>
  <c r="AB73" i="7"/>
  <c r="AE73" i="7"/>
  <c r="AB74" i="7"/>
  <c r="AE74" i="7" s="1"/>
  <c r="AB75" i="7"/>
  <c r="AE75" i="7" s="1"/>
  <c r="AB76" i="7"/>
  <c r="AE76" i="7" s="1"/>
  <c r="AF216" i="3" s="1"/>
  <c r="AB40" i="7"/>
  <c r="AE40" i="7" s="1"/>
  <c r="AB41" i="7"/>
  <c r="AE41" i="7"/>
  <c r="AB42" i="7"/>
  <c r="AE42" i="7" s="1"/>
  <c r="AB43" i="7"/>
  <c r="AE43" i="7" s="1"/>
  <c r="AB44" i="7"/>
  <c r="AE44" i="7"/>
  <c r="AB45" i="7"/>
  <c r="AE45" i="7" s="1"/>
  <c r="AB46" i="7"/>
  <c r="AE46" i="7" s="1"/>
  <c r="AB47" i="7"/>
  <c r="AC187" i="3" s="1"/>
  <c r="AB48" i="7"/>
  <c r="AE48" i="7" s="1"/>
  <c r="AB49" i="7"/>
  <c r="AE49" i="7"/>
  <c r="AB50" i="7"/>
  <c r="AE50" i="7" s="1"/>
  <c r="AB51" i="7"/>
  <c r="AE51" i="7" s="1"/>
  <c r="AB52" i="7"/>
  <c r="AE52" i="7"/>
  <c r="AB53" i="7"/>
  <c r="AE53" i="7" s="1"/>
  <c r="AB54" i="7"/>
  <c r="AE54" i="7" s="1"/>
  <c r="AB55" i="7"/>
  <c r="AC195" i="3" s="1"/>
  <c r="AB56" i="7"/>
  <c r="AE56" i="7" s="1"/>
  <c r="AB57" i="7"/>
  <c r="AE57" i="7"/>
  <c r="AF197" i="3" s="1"/>
  <c r="AB58" i="7"/>
  <c r="AE58" i="7"/>
  <c r="AB59" i="7"/>
  <c r="AE59" i="7" s="1"/>
  <c r="AB60" i="7"/>
  <c r="AE60" i="7"/>
  <c r="AB61" i="7"/>
  <c r="AE61" i="7" s="1"/>
  <c r="AB62" i="7"/>
  <c r="AE62" i="7" s="1"/>
  <c r="AB63" i="7"/>
  <c r="AE63" i="7" s="1"/>
  <c r="AB20" i="5"/>
  <c r="AB21" i="5"/>
  <c r="AE21" i="5" s="1"/>
  <c r="AB22" i="5"/>
  <c r="AE22" i="5"/>
  <c r="A68" i="3" s="1"/>
  <c r="AB23" i="5"/>
  <c r="AE23" i="5" s="1"/>
  <c r="AB24" i="5"/>
  <c r="AE24" i="5"/>
  <c r="A70" i="3" s="1"/>
  <c r="AB25" i="5"/>
  <c r="AE25" i="5" s="1"/>
  <c r="AB26" i="5"/>
  <c r="AE26" i="5" s="1"/>
  <c r="AB27" i="5"/>
  <c r="AC73" i="3" s="1"/>
  <c r="AB28" i="5"/>
  <c r="AE28" i="5" s="1"/>
  <c r="AB29" i="5"/>
  <c r="AE29" i="5"/>
  <c r="AB30" i="5"/>
  <c r="AE30" i="5" s="1"/>
  <c r="AB31" i="5"/>
  <c r="AE31" i="5" s="1"/>
  <c r="AB32" i="5"/>
  <c r="AE32" i="5" s="1"/>
  <c r="AB33" i="5"/>
  <c r="AE33" i="5" s="1"/>
  <c r="AB34" i="5"/>
  <c r="AE34" i="5" s="1"/>
  <c r="AB35" i="5"/>
  <c r="AC81" i="3" s="1"/>
  <c r="AB36" i="5"/>
  <c r="AE36" i="5" s="1"/>
  <c r="AB37" i="5"/>
  <c r="AC83" i="3" s="1"/>
  <c r="AB38" i="5"/>
  <c r="AE38" i="5" s="1"/>
  <c r="AB39" i="5"/>
  <c r="AE39" i="5" s="1"/>
  <c r="AB43" i="5"/>
  <c r="AE43" i="5"/>
  <c r="AB44" i="5"/>
  <c r="AE44" i="5" s="1"/>
  <c r="AB45" i="5"/>
  <c r="AE45" i="5"/>
  <c r="AF91" i="3" s="1"/>
  <c r="AB46" i="5"/>
  <c r="AE46" i="5" s="1"/>
  <c r="AB47" i="5"/>
  <c r="AC93" i="3" s="1"/>
  <c r="AB48" i="5"/>
  <c r="AE48" i="5" s="1"/>
  <c r="AB49" i="5"/>
  <c r="AC95" i="3" s="1"/>
  <c r="AB50" i="5"/>
  <c r="AE50" i="5" s="1"/>
  <c r="AB51" i="5"/>
  <c r="AE51" i="5" s="1"/>
  <c r="AB52" i="5"/>
  <c r="AE52" i="5"/>
  <c r="AB53" i="5"/>
  <c r="AE53" i="5" s="1"/>
  <c r="AB54" i="5"/>
  <c r="AE54" i="5"/>
  <c r="AB55" i="5"/>
  <c r="AE55" i="5" s="1"/>
  <c r="AB56" i="5"/>
  <c r="AE56" i="5" s="1"/>
  <c r="A102" i="3" s="1"/>
  <c r="AB57" i="5"/>
  <c r="AE57" i="5" s="1"/>
  <c r="AB58" i="5"/>
  <c r="AE58" i="5" s="1"/>
  <c r="AB59" i="5"/>
  <c r="AE59" i="5" s="1"/>
  <c r="AB60" i="5"/>
  <c r="AE60" i="5"/>
  <c r="AF729" i="3" s="1"/>
  <c r="AB64" i="5"/>
  <c r="AE64" i="5" s="1"/>
  <c r="AB65" i="5"/>
  <c r="AE65" i="5"/>
  <c r="AB66" i="5"/>
  <c r="AE66" i="5" s="1"/>
  <c r="AB67" i="5"/>
  <c r="AE67" i="5" s="1"/>
  <c r="AF112" i="3" s="1"/>
  <c r="AB68" i="5"/>
  <c r="AE68" i="5" s="1"/>
  <c r="AF113" i="3" s="1"/>
  <c r="AB69" i="5"/>
  <c r="AE69" i="5" s="1"/>
  <c r="AB70" i="5"/>
  <c r="AE70" i="5" s="1"/>
  <c r="AB71" i="5"/>
  <c r="AE71" i="5"/>
  <c r="AB72" i="5"/>
  <c r="AC117" i="3" s="1"/>
  <c r="AB73" i="5"/>
  <c r="AE73" i="5" s="1"/>
  <c r="AB74" i="5"/>
  <c r="AE74" i="5"/>
  <c r="AB75" i="5"/>
  <c r="AE75" i="5" s="1"/>
  <c r="AF120" i="3" s="1"/>
  <c r="AB76" i="5"/>
  <c r="AE76" i="5" s="1"/>
  <c r="AF121" i="3" s="1"/>
  <c r="AB77" i="5"/>
  <c r="AE77" i="5" s="1"/>
  <c r="AB78" i="5"/>
  <c r="AE78" i="5" s="1"/>
  <c r="AB79" i="5"/>
  <c r="AE79" i="5"/>
  <c r="AB80" i="5"/>
  <c r="AE80" i="5" s="1"/>
  <c r="A125" i="3" s="1"/>
  <c r="AB81" i="5"/>
  <c r="AE81" i="5"/>
  <c r="AF126" i="3" s="1"/>
  <c r="AB82" i="5"/>
  <c r="AE82" i="5"/>
  <c r="AB83" i="5"/>
  <c r="AE83" i="5" s="1"/>
  <c r="AF128" i="3" s="1"/>
  <c r="AB84" i="5"/>
  <c r="AE84" i="5"/>
  <c r="AF129" i="3" s="1"/>
  <c r="AB85" i="5"/>
  <c r="AE85" i="5" s="1"/>
  <c r="AB86" i="5"/>
  <c r="AE86" i="5" s="1"/>
  <c r="AB87" i="5"/>
  <c r="AE87" i="5"/>
  <c r="AB88" i="5"/>
  <c r="AE88" i="5" s="1"/>
  <c r="A133" i="3" s="1"/>
  <c r="AB89" i="5"/>
  <c r="AE89" i="5"/>
  <c r="AB90" i="5"/>
  <c r="AE90" i="5"/>
  <c r="AB91" i="5"/>
  <c r="AE91" i="5" s="1"/>
  <c r="AF136" i="3" s="1"/>
  <c r="AB92" i="5"/>
  <c r="AE92" i="5"/>
  <c r="AF137" i="3" s="1"/>
  <c r="AB93" i="5"/>
  <c r="AE93" i="5" s="1"/>
  <c r="AB94" i="5"/>
  <c r="AE94" i="5" s="1"/>
  <c r="AB95" i="5"/>
  <c r="AE95" i="5"/>
  <c r="AB96" i="5"/>
  <c r="AE96" i="5" s="1"/>
  <c r="A141" i="3" s="1"/>
  <c r="AB97" i="5"/>
  <c r="AE97" i="5"/>
  <c r="AB98" i="5"/>
  <c r="AE98" i="5"/>
  <c r="AB99" i="5"/>
  <c r="AE99" i="5" s="1"/>
  <c r="AF144" i="3" s="1"/>
  <c r="AB100" i="5"/>
  <c r="AE100" i="5"/>
  <c r="AF145" i="3" s="1"/>
  <c r="AB101" i="5"/>
  <c r="AE101" i="5" s="1"/>
  <c r="AB102" i="5"/>
  <c r="AE102" i="5" s="1"/>
  <c r="AB103" i="5"/>
  <c r="AE103" i="5" s="1"/>
  <c r="AB104" i="5"/>
  <c r="AE104" i="5"/>
  <c r="A149" i="3" s="1"/>
  <c r="AB105" i="5"/>
  <c r="AE105" i="5" s="1"/>
  <c r="AB106" i="5"/>
  <c r="AE106" i="5"/>
  <c r="AB107" i="5"/>
  <c r="AE107" i="5" s="1"/>
  <c r="AF152" i="3" s="1"/>
  <c r="AB20" i="9"/>
  <c r="AE20" i="9"/>
  <c r="AB21" i="9"/>
  <c r="AE21" i="9" s="1"/>
  <c r="A303" i="3" s="1"/>
  <c r="AB22" i="9"/>
  <c r="AE22" i="9" s="1"/>
  <c r="AB23" i="9"/>
  <c r="AE23" i="9"/>
  <c r="A305" i="3" s="1"/>
  <c r="AB24" i="9"/>
  <c r="AE24" i="9"/>
  <c r="AB25" i="9"/>
  <c r="AE25" i="9" s="1"/>
  <c r="AB26" i="9"/>
  <c r="AE26" i="9"/>
  <c r="AB27" i="9"/>
  <c r="AE27" i="9" s="1"/>
  <c r="AB28" i="9"/>
  <c r="AE28" i="9"/>
  <c r="AB29" i="9"/>
  <c r="AE29" i="9" s="1"/>
  <c r="A311" i="3" s="1"/>
  <c r="AB30" i="9"/>
  <c r="AE30" i="9" s="1"/>
  <c r="AB31" i="9"/>
  <c r="AE31" i="9"/>
  <c r="AB32" i="9"/>
  <c r="AE32" i="9"/>
  <c r="AB33" i="9"/>
  <c r="AE33" i="9" s="1"/>
  <c r="AB34" i="9"/>
  <c r="AE34" i="9" s="1"/>
  <c r="AB35" i="9"/>
  <c r="AE35" i="9" s="1"/>
  <c r="AB36" i="9"/>
  <c r="AE36" i="9"/>
  <c r="AB37" i="9"/>
  <c r="AE37" i="9" s="1"/>
  <c r="A319" i="3" s="1"/>
  <c r="AB38" i="9"/>
  <c r="AE38" i="9" s="1"/>
  <c r="A320" i="3" s="1"/>
  <c r="AB39" i="9"/>
  <c r="AE39" i="9"/>
  <c r="AB40" i="9"/>
  <c r="AE40" i="9"/>
  <c r="AB41" i="9"/>
  <c r="AE41" i="9" s="1"/>
  <c r="AB42" i="9"/>
  <c r="AE42" i="9"/>
  <c r="AB43" i="9"/>
  <c r="AE43" i="9" s="1"/>
  <c r="AB44" i="9"/>
  <c r="AE44" i="9" s="1"/>
  <c r="AB45" i="9"/>
  <c r="AE45" i="9" s="1"/>
  <c r="A327" i="3" s="1"/>
  <c r="AB46" i="9"/>
  <c r="AE46" i="9" s="1"/>
  <c r="A328" i="3" s="1"/>
  <c r="AB47" i="9"/>
  <c r="AE47" i="9" s="1"/>
  <c r="AB48" i="9"/>
  <c r="AE48" i="9"/>
  <c r="AB49" i="9"/>
  <c r="AE49" i="9" s="1"/>
  <c r="AB50" i="9"/>
  <c r="AE50" i="9"/>
  <c r="AB51" i="9"/>
  <c r="AE51" i="9" s="1"/>
  <c r="AB52" i="9"/>
  <c r="AE52" i="9"/>
  <c r="AF334" i="3" s="1"/>
  <c r="AB53" i="9"/>
  <c r="AE53" i="9" s="1"/>
  <c r="A335" i="3" s="1"/>
  <c r="AB54" i="9"/>
  <c r="AE54" i="9" s="1"/>
  <c r="AB55" i="9"/>
  <c r="AE55" i="9" s="1"/>
  <c r="AB56" i="9"/>
  <c r="AE56" i="9"/>
  <c r="AB57" i="9"/>
  <c r="AE57" i="9" s="1"/>
  <c r="AB58" i="9"/>
  <c r="AE58" i="9"/>
  <c r="AB59" i="9"/>
  <c r="AE59" i="9" s="1"/>
  <c r="AB60" i="9"/>
  <c r="AE60" i="9"/>
  <c r="AB61" i="9"/>
  <c r="AE61" i="9" s="1"/>
  <c r="A343" i="3" s="1"/>
  <c r="AB62" i="9"/>
  <c r="AE62" i="9" s="1"/>
  <c r="AB63" i="9"/>
  <c r="AE63" i="9" s="1"/>
  <c r="AB64" i="9"/>
  <c r="AE64" i="9" s="1"/>
  <c r="AB65" i="9"/>
  <c r="AE65" i="9" s="1"/>
  <c r="AB66" i="9"/>
  <c r="AE66" i="9" s="1"/>
  <c r="AB67" i="9"/>
  <c r="AE67" i="9" s="1"/>
  <c r="AB68" i="9"/>
  <c r="AE68" i="9"/>
  <c r="AB69" i="9"/>
  <c r="AE69" i="9" s="1"/>
  <c r="A351" i="3" s="1"/>
  <c r="AB70" i="9"/>
  <c r="AE70" i="9" s="1"/>
  <c r="AB71" i="9"/>
  <c r="AE71" i="9" s="1"/>
  <c r="AB72" i="9"/>
  <c r="AE72" i="9"/>
  <c r="AB73" i="9"/>
  <c r="AE73" i="9"/>
  <c r="AB74" i="9"/>
  <c r="AE74" i="9"/>
  <c r="AB75" i="9"/>
  <c r="AE75" i="9" s="1"/>
  <c r="A357" i="3" s="1"/>
  <c r="AB76" i="9"/>
  <c r="AE76" i="9" s="1"/>
  <c r="AB77" i="9"/>
  <c r="AE77" i="9" s="1"/>
  <c r="A359" i="3" s="1"/>
  <c r="AB78" i="9"/>
  <c r="AE78" i="9" s="1"/>
  <c r="AB79" i="9"/>
  <c r="AE79" i="9" s="1"/>
  <c r="AB80" i="9"/>
  <c r="AE80" i="9"/>
  <c r="AB81" i="9"/>
  <c r="AE81" i="9"/>
  <c r="AB82" i="9"/>
  <c r="AE82" i="9" s="1"/>
  <c r="AB83" i="9"/>
  <c r="AE83" i="9" s="1"/>
  <c r="AB84" i="9"/>
  <c r="AE84" i="9"/>
  <c r="AB85" i="9"/>
  <c r="AE85" i="9" s="1"/>
  <c r="A367" i="3" s="1"/>
  <c r="AB86" i="9"/>
  <c r="AE86" i="9" s="1"/>
  <c r="AB87" i="9"/>
  <c r="AE87" i="9" s="1"/>
  <c r="AB88" i="9"/>
  <c r="AE88" i="9"/>
  <c r="AB89" i="9"/>
  <c r="AE89" i="9" s="1"/>
  <c r="AB90" i="9"/>
  <c r="AE90" i="9" s="1"/>
  <c r="AB91" i="9"/>
  <c r="AE91" i="9" s="1"/>
  <c r="AB92" i="9"/>
  <c r="AE92" i="9" s="1"/>
  <c r="AB93" i="9"/>
  <c r="AE93" i="9" s="1"/>
  <c r="A375" i="3" s="1"/>
  <c r="AB94" i="9"/>
  <c r="AE94" i="9" s="1"/>
  <c r="AB95" i="9"/>
  <c r="AE95" i="9"/>
  <c r="AB96" i="9"/>
  <c r="AE96" i="9" s="1"/>
  <c r="AB97" i="9"/>
  <c r="AE97" i="9"/>
  <c r="AB98" i="9"/>
  <c r="AE98" i="9" s="1"/>
  <c r="AB99" i="9"/>
  <c r="AE99" i="9" s="1"/>
  <c r="AB100" i="9"/>
  <c r="AE100" i="9" s="1"/>
  <c r="AB101" i="9"/>
  <c r="AE101" i="9" s="1"/>
  <c r="A383" i="3" s="1"/>
  <c r="AB102" i="9"/>
  <c r="AE102" i="9" s="1"/>
  <c r="AB103" i="9"/>
  <c r="AE103" i="9"/>
  <c r="AB104" i="9"/>
  <c r="AE104" i="9"/>
  <c r="AB105" i="9"/>
  <c r="AE105" i="9"/>
  <c r="AB106" i="9"/>
  <c r="AE106" i="9" s="1"/>
  <c r="AB110" i="9"/>
  <c r="AE110" i="9"/>
  <c r="AB111" i="9"/>
  <c r="AE111" i="9" s="1"/>
  <c r="AB112" i="9"/>
  <c r="AE112" i="9"/>
  <c r="AB113" i="9"/>
  <c r="AE113" i="9" s="1"/>
  <c r="AF395" i="3" s="1"/>
  <c r="AB114" i="9"/>
  <c r="AE114" i="9" s="1"/>
  <c r="AB115" i="9"/>
  <c r="AE115" i="9" s="1"/>
  <c r="AF397" i="3" s="1"/>
  <c r="AB116" i="9"/>
  <c r="AE116" i="9" s="1"/>
  <c r="AB117" i="9"/>
  <c r="AE117" i="9" s="1"/>
  <c r="AB118" i="9"/>
  <c r="AE118" i="9"/>
  <c r="AB119" i="9"/>
  <c r="AE119" i="9" s="1"/>
  <c r="AB120" i="9"/>
  <c r="AE120" i="9" s="1"/>
  <c r="AB121" i="9"/>
  <c r="AE121" i="9" s="1"/>
  <c r="AF403" i="3" s="1"/>
  <c r="AB122" i="9"/>
  <c r="AE122" i="9" s="1"/>
  <c r="AB123" i="9"/>
  <c r="AE123" i="9" s="1"/>
  <c r="AF405" i="3" s="1"/>
  <c r="AB124" i="9"/>
  <c r="AE124" i="9" s="1"/>
  <c r="AB125" i="9"/>
  <c r="AE125" i="9" s="1"/>
  <c r="AB126" i="9"/>
  <c r="AE126" i="9"/>
  <c r="AB127" i="9"/>
  <c r="AE127" i="9" s="1"/>
  <c r="AB128" i="9"/>
  <c r="AE128" i="9" s="1"/>
  <c r="AB132" i="9"/>
  <c r="AE132" i="9" s="1"/>
  <c r="AB133" i="9"/>
  <c r="AE133" i="9" s="1"/>
  <c r="AB134" i="9"/>
  <c r="AE134" i="9" s="1"/>
  <c r="AB135" i="9"/>
  <c r="AE135" i="9" s="1"/>
  <c r="A417" i="3" s="1"/>
  <c r="AB136" i="9"/>
  <c r="AE136" i="9"/>
  <c r="AB137" i="9"/>
  <c r="AE137" i="9" s="1"/>
  <c r="AB138" i="9"/>
  <c r="AE138" i="9" s="1"/>
  <c r="AF420" i="3" s="1"/>
  <c r="AB139" i="9"/>
  <c r="AE139" i="9" s="1"/>
  <c r="AB140" i="9"/>
  <c r="AE140" i="9" s="1"/>
  <c r="AF422" i="3" s="1"/>
  <c r="AB141" i="9"/>
  <c r="AE141" i="9" s="1"/>
  <c r="AB142" i="9"/>
  <c r="AE142" i="9" s="1"/>
  <c r="AB143" i="9"/>
  <c r="AE143" i="9" s="1"/>
  <c r="A425" i="3" s="1"/>
  <c r="AB144" i="9"/>
  <c r="AE144" i="9"/>
  <c r="AB145" i="9"/>
  <c r="AE145" i="9"/>
  <c r="AB146" i="9"/>
  <c r="AE146" i="9" s="1"/>
  <c r="AF428" i="3" s="1"/>
  <c r="AB147" i="9"/>
  <c r="AE147" i="9"/>
  <c r="AB148" i="9"/>
  <c r="AE148" i="9" s="1"/>
  <c r="AF430" i="3" s="1"/>
  <c r="AB149" i="9"/>
  <c r="AE149" i="9" s="1"/>
  <c r="AB150" i="9"/>
  <c r="AE150" i="9" s="1"/>
  <c r="AB154" i="9"/>
  <c r="AE154" i="9" s="1"/>
  <c r="AB155" i="9"/>
  <c r="AE155" i="9" s="1"/>
  <c r="AB156" i="9"/>
  <c r="AE156" i="9" s="1"/>
  <c r="AB157" i="9"/>
  <c r="AE157" i="9" s="1"/>
  <c r="AB158" i="9"/>
  <c r="AE158" i="9" s="1"/>
  <c r="A440" i="3" s="1"/>
  <c r="AB159" i="9"/>
  <c r="AE159" i="9"/>
  <c r="AB160" i="9"/>
  <c r="AE160" i="9" s="1"/>
  <c r="AB161" i="9"/>
  <c r="AE161" i="9"/>
  <c r="AB162" i="9"/>
  <c r="AE162" i="9" s="1"/>
  <c r="AB163" i="9"/>
  <c r="AE163" i="9" s="1"/>
  <c r="AB164" i="9"/>
  <c r="AE164" i="9" s="1"/>
  <c r="AB165" i="9"/>
  <c r="AE165" i="9" s="1"/>
  <c r="AB166" i="9"/>
  <c r="AE166" i="9" s="1"/>
  <c r="A448" i="3" s="1"/>
  <c r="AB167" i="9"/>
  <c r="AE167" i="9"/>
  <c r="AB168" i="9"/>
  <c r="AE168" i="9"/>
  <c r="AB169" i="9"/>
  <c r="AE169" i="9"/>
  <c r="AB170" i="9"/>
  <c r="AE170" i="9" s="1"/>
  <c r="AB171" i="9"/>
  <c r="AE171" i="9" s="1"/>
  <c r="AB176" i="9"/>
  <c r="AE176" i="9" s="1"/>
  <c r="AB177" i="9"/>
  <c r="AE177" i="9" s="1"/>
  <c r="AB178" i="9"/>
  <c r="AE178" i="9" s="1"/>
  <c r="AB179" i="9"/>
  <c r="AE179" i="9"/>
  <c r="AB180" i="9"/>
  <c r="AE180" i="9"/>
  <c r="AB181" i="9"/>
  <c r="AE181" i="9"/>
  <c r="AB182" i="9"/>
  <c r="AE182" i="9" s="1"/>
  <c r="AB183" i="9"/>
  <c r="AE183" i="9" s="1"/>
  <c r="AB184" i="9"/>
  <c r="AE184" i="9" s="1"/>
  <c r="AB185" i="9"/>
  <c r="AE185" i="9" s="1"/>
  <c r="AB186" i="9"/>
  <c r="AE186" i="9" s="1"/>
  <c r="AB187" i="9"/>
  <c r="AE187" i="9"/>
  <c r="AB188" i="9"/>
  <c r="AE188" i="9"/>
  <c r="AB189" i="9"/>
  <c r="AE189" i="9" s="1"/>
  <c r="AB190" i="9"/>
  <c r="AE190" i="9" s="1"/>
  <c r="AB191" i="9"/>
  <c r="AE191" i="9"/>
  <c r="AB192" i="9"/>
  <c r="AE192" i="9" s="1"/>
  <c r="AB193" i="9"/>
  <c r="AE193" i="9" s="1"/>
  <c r="AB194" i="9"/>
  <c r="AE194" i="9" s="1"/>
  <c r="AB195" i="9"/>
  <c r="AE195" i="9"/>
  <c r="AB196" i="9"/>
  <c r="AE196" i="9" s="1"/>
  <c r="AB197" i="9"/>
  <c r="AE197" i="9" s="1"/>
  <c r="AB198" i="9"/>
  <c r="AE198" i="9" s="1"/>
  <c r="AB199" i="9"/>
  <c r="AE199" i="9" s="1"/>
  <c r="AB200" i="9"/>
  <c r="AE200" i="9" s="1"/>
  <c r="AB20" i="8"/>
  <c r="AE20" i="8" s="1"/>
  <c r="AB21" i="8"/>
  <c r="AE21" i="8"/>
  <c r="AB22" i="8"/>
  <c r="AE22" i="8" s="1"/>
  <c r="AB23" i="8"/>
  <c r="AE23" i="8"/>
  <c r="AB24" i="8"/>
  <c r="AE24" i="8" s="1"/>
  <c r="AB25" i="8"/>
  <c r="AE25" i="8" s="1"/>
  <c r="AF275" i="3" s="1"/>
  <c r="AB26" i="8"/>
  <c r="AE26" i="8" s="1"/>
  <c r="AB28" i="8"/>
  <c r="AE28" i="8" s="1"/>
  <c r="AB29" i="8"/>
  <c r="AE29" i="8" s="1"/>
  <c r="AF279" i="3" s="1"/>
  <c r="AB30" i="8"/>
  <c r="AE30" i="8"/>
  <c r="AB31" i="8"/>
  <c r="AE31" i="8"/>
  <c r="AB32" i="8"/>
  <c r="AE32" i="8"/>
  <c r="AB33" i="8"/>
  <c r="AE33" i="8" s="1"/>
  <c r="AB34" i="8"/>
  <c r="AE34" i="8" s="1"/>
  <c r="AB35" i="8"/>
  <c r="AE35" i="8" s="1"/>
  <c r="AB36" i="8"/>
  <c r="AE36" i="8" s="1"/>
  <c r="AB37" i="8"/>
  <c r="AE37" i="8" s="1"/>
  <c r="AF287" i="3" s="1"/>
  <c r="AB38" i="8"/>
  <c r="AE38" i="8"/>
  <c r="AB39" i="8"/>
  <c r="AE39" i="8" s="1"/>
  <c r="AB40" i="8"/>
  <c r="AE40" i="8" s="1"/>
  <c r="AB41" i="8"/>
  <c r="AE41" i="8"/>
  <c r="AB42" i="8"/>
  <c r="AE42" i="8" s="1"/>
  <c r="AB43" i="8"/>
  <c r="AE43" i="8" s="1"/>
  <c r="AB44" i="8"/>
  <c r="AE44" i="8" s="1"/>
  <c r="AF294" i="3" s="1"/>
  <c r="AB20" i="11"/>
  <c r="AE20" i="11" s="1"/>
  <c r="AB21" i="11"/>
  <c r="AE21" i="11"/>
  <c r="AB22" i="11"/>
  <c r="AE22" i="11" s="1"/>
  <c r="AB23" i="11"/>
  <c r="AE23" i="11" s="1"/>
  <c r="AB24" i="11"/>
  <c r="AE24" i="11"/>
  <c r="AB25" i="11"/>
  <c r="AE25" i="11"/>
  <c r="AB26" i="11"/>
  <c r="AE26" i="11" s="1"/>
  <c r="AB27" i="11"/>
  <c r="AE27" i="11"/>
  <c r="AB28" i="11"/>
  <c r="AE28" i="11" s="1"/>
  <c r="AB29" i="11"/>
  <c r="AE29" i="11" s="1"/>
  <c r="A498" i="3" s="1"/>
  <c r="AB30" i="11"/>
  <c r="AE30" i="11" s="1"/>
  <c r="AB31" i="11"/>
  <c r="AE31" i="11" s="1"/>
  <c r="AB32" i="11"/>
  <c r="AE32" i="11" s="1"/>
  <c r="AB33" i="11"/>
  <c r="AE33" i="11"/>
  <c r="AB34" i="11"/>
  <c r="AE34" i="11" s="1"/>
  <c r="AB35" i="11"/>
  <c r="AE35" i="11"/>
  <c r="AB36" i="11"/>
  <c r="AE36" i="11" s="1"/>
  <c r="AB37" i="11"/>
  <c r="AE37" i="11" s="1"/>
  <c r="AB38" i="11"/>
  <c r="AE38" i="11" s="1"/>
  <c r="AB39" i="11"/>
  <c r="AE39" i="11" s="1"/>
  <c r="AB40" i="11"/>
  <c r="AE40" i="11"/>
  <c r="AB41" i="11"/>
  <c r="AE41" i="11" s="1"/>
  <c r="AB42" i="11"/>
  <c r="AE42" i="11" s="1"/>
  <c r="AB43" i="11"/>
  <c r="AE43" i="11" s="1"/>
  <c r="AB44" i="11"/>
  <c r="AE44" i="11" s="1"/>
  <c r="AB45" i="11"/>
  <c r="AE45" i="11" s="1"/>
  <c r="AB46" i="11"/>
  <c r="AE46" i="11" s="1"/>
  <c r="AB47" i="11"/>
  <c r="AE47" i="11" s="1"/>
  <c r="AB48" i="11"/>
  <c r="AE48" i="11" s="1"/>
  <c r="AB49" i="11"/>
  <c r="AE49" i="11" s="1"/>
  <c r="AB50" i="11"/>
  <c r="AE50" i="11" s="1"/>
  <c r="AB51" i="11"/>
  <c r="AE51" i="11"/>
  <c r="AB52" i="11"/>
  <c r="AE52" i="11" s="1"/>
  <c r="AB53" i="11"/>
  <c r="AE53" i="11" s="1"/>
  <c r="AB54" i="11"/>
  <c r="AE54" i="11" s="1"/>
  <c r="AB55" i="11"/>
  <c r="AE55" i="11" s="1"/>
  <c r="AB56" i="11"/>
  <c r="AE56" i="11"/>
  <c r="AB57" i="11"/>
  <c r="AE57" i="11" s="1"/>
  <c r="AB58" i="11"/>
  <c r="AE58" i="11" s="1"/>
  <c r="AB20" i="10"/>
  <c r="AE20" i="10" s="1"/>
  <c r="AB21" i="10"/>
  <c r="AE21" i="10" s="1"/>
  <c r="AB22" i="10"/>
  <c r="AE22" i="10" s="1"/>
  <c r="AB23" i="10"/>
  <c r="AE23" i="10" s="1"/>
  <c r="AB24" i="10"/>
  <c r="AE24" i="10" s="1"/>
  <c r="AB25" i="10"/>
  <c r="AE25" i="10" s="1"/>
  <c r="AB26" i="10"/>
  <c r="AE26" i="10"/>
  <c r="AB27" i="10"/>
  <c r="AE27" i="10" s="1"/>
  <c r="AB28" i="10"/>
  <c r="AE28" i="10"/>
  <c r="AB29" i="10"/>
  <c r="AE29" i="10" s="1"/>
  <c r="AB30" i="10"/>
  <c r="AE30" i="10" s="1"/>
  <c r="AB31" i="10"/>
  <c r="AE31" i="10" s="1"/>
  <c r="AB32" i="10"/>
  <c r="AE32" i="10" s="1"/>
  <c r="AB33" i="10"/>
  <c r="AE33" i="10"/>
  <c r="AB34" i="10"/>
  <c r="AE34" i="10"/>
  <c r="AB35" i="10"/>
  <c r="AE35" i="10" s="1"/>
  <c r="AB36" i="10"/>
  <c r="AE36" i="10" s="1"/>
  <c r="AB37" i="10"/>
  <c r="AE37" i="10" s="1"/>
  <c r="AB38" i="10"/>
  <c r="AE38" i="10" s="1"/>
  <c r="AB39" i="10"/>
  <c r="AE39" i="10" s="1"/>
  <c r="AB40" i="10"/>
  <c r="AE40" i="10" s="1"/>
  <c r="AB41" i="10"/>
  <c r="AE41" i="10"/>
  <c r="AB45" i="10"/>
  <c r="AE45" i="10"/>
  <c r="AB46" i="10"/>
  <c r="AE46" i="10" s="1"/>
  <c r="AB47" i="10"/>
  <c r="AE47" i="10"/>
  <c r="AB48" i="10"/>
  <c r="AE48" i="10" s="1"/>
  <c r="AB49" i="10"/>
  <c r="AE49" i="10" s="1"/>
  <c r="AB50" i="10"/>
  <c r="AE50" i="10" s="1"/>
  <c r="AB51" i="10"/>
  <c r="AE51" i="10" s="1"/>
  <c r="AB52" i="10"/>
  <c r="AE52" i="10" s="1"/>
  <c r="AB53" i="10"/>
  <c r="AE53" i="10"/>
  <c r="AB54" i="10"/>
  <c r="AE54" i="10" s="1"/>
  <c r="AB55" i="10"/>
  <c r="AE55" i="10"/>
  <c r="AB56" i="10"/>
  <c r="AE56" i="10" s="1"/>
  <c r="B15" i="3"/>
  <c r="E17" i="3"/>
  <c r="D17" i="4" s="1"/>
  <c r="F12" i="10"/>
  <c r="F14" i="10"/>
  <c r="C16" i="10"/>
  <c r="D16" i="10"/>
  <c r="E16" i="10"/>
  <c r="F16" i="10"/>
  <c r="G16" i="10"/>
  <c r="H16" i="10"/>
  <c r="I16" i="10"/>
  <c r="J16" i="10"/>
  <c r="K16" i="10"/>
  <c r="L16" i="10"/>
  <c r="M16" i="10"/>
  <c r="N16" i="10"/>
  <c r="O16" i="10"/>
  <c r="P16" i="10"/>
  <c r="Q16" i="10"/>
  <c r="R16" i="10"/>
  <c r="S16" i="10"/>
  <c r="T16" i="10"/>
  <c r="U16" i="10"/>
  <c r="V16" i="10"/>
  <c r="W16" i="10"/>
  <c r="X16" i="10"/>
  <c r="Y16" i="10"/>
  <c r="AA16" i="10"/>
  <c r="AB16" i="10"/>
  <c r="C17" i="10"/>
  <c r="AA17" i="10"/>
  <c r="AB17" i="10"/>
  <c r="F12" i="11"/>
  <c r="F14" i="11"/>
  <c r="C16" i="11"/>
  <c r="D16" i="11"/>
  <c r="E16" i="11"/>
  <c r="F16" i="11"/>
  <c r="G16" i="11"/>
  <c r="H16" i="11"/>
  <c r="I16" i="11"/>
  <c r="J16" i="11"/>
  <c r="K16" i="11"/>
  <c r="L16" i="11"/>
  <c r="M16" i="11"/>
  <c r="N16" i="11"/>
  <c r="O16" i="11"/>
  <c r="P16" i="11"/>
  <c r="Q16" i="11"/>
  <c r="R16" i="11"/>
  <c r="S16" i="11"/>
  <c r="T16" i="11"/>
  <c r="U16" i="11"/>
  <c r="V16" i="11"/>
  <c r="W16" i="11"/>
  <c r="X16" i="11"/>
  <c r="Y16" i="11"/>
  <c r="AA16" i="11"/>
  <c r="AB16" i="11"/>
  <c r="C17" i="11"/>
  <c r="AA17" i="11"/>
  <c r="AB17" i="11"/>
  <c r="F12" i="9"/>
  <c r="F14" i="9"/>
  <c r="C16" i="9"/>
  <c r="D16" i="9"/>
  <c r="E16" i="9"/>
  <c r="F16" i="9"/>
  <c r="G16" i="9"/>
  <c r="H16" i="9"/>
  <c r="I16" i="9"/>
  <c r="J16" i="9"/>
  <c r="K16" i="9"/>
  <c r="L16" i="9"/>
  <c r="M16" i="9"/>
  <c r="N16" i="9"/>
  <c r="O16" i="9"/>
  <c r="P16" i="9"/>
  <c r="Q16" i="9"/>
  <c r="R16" i="9"/>
  <c r="S16" i="9"/>
  <c r="T16" i="9"/>
  <c r="U16" i="9"/>
  <c r="V16" i="9"/>
  <c r="W16" i="9"/>
  <c r="X16" i="9"/>
  <c r="Y16" i="9"/>
  <c r="AA16" i="9"/>
  <c r="AB16" i="9"/>
  <c r="C17" i="9"/>
  <c r="AA17" i="9"/>
  <c r="AB17" i="9"/>
  <c r="F12" i="8"/>
  <c r="F14" i="8"/>
  <c r="C16" i="8"/>
  <c r="D16" i="8"/>
  <c r="E16" i="8"/>
  <c r="F16" i="8"/>
  <c r="G16" i="8"/>
  <c r="H16" i="8"/>
  <c r="I16" i="8"/>
  <c r="J16" i="8"/>
  <c r="K16" i="8"/>
  <c r="L16" i="8"/>
  <c r="M16" i="8"/>
  <c r="N16" i="8"/>
  <c r="O16" i="8"/>
  <c r="P16" i="8"/>
  <c r="Q16" i="8"/>
  <c r="R16" i="8"/>
  <c r="S16" i="8"/>
  <c r="T16" i="8"/>
  <c r="U16" i="8"/>
  <c r="V16" i="8"/>
  <c r="W16" i="8"/>
  <c r="X16" i="8"/>
  <c r="Y16" i="8"/>
  <c r="AA16" i="8"/>
  <c r="AB16" i="8"/>
  <c r="C17" i="8"/>
  <c r="AA17" i="8"/>
  <c r="AB17" i="8"/>
  <c r="F12" i="7"/>
  <c r="F14" i="7"/>
  <c r="C16" i="7"/>
  <c r="D16" i="7"/>
  <c r="E16" i="7"/>
  <c r="F16" i="7"/>
  <c r="G16" i="7"/>
  <c r="H16" i="7"/>
  <c r="I16" i="7"/>
  <c r="J16" i="7"/>
  <c r="K16" i="7"/>
  <c r="L16" i="7"/>
  <c r="M16" i="7"/>
  <c r="N16" i="7"/>
  <c r="O16" i="7"/>
  <c r="P16" i="7"/>
  <c r="Q16" i="7"/>
  <c r="R16" i="7"/>
  <c r="S16" i="7"/>
  <c r="T16" i="7"/>
  <c r="U16" i="7"/>
  <c r="V16" i="7"/>
  <c r="W16" i="7"/>
  <c r="X16" i="7"/>
  <c r="Y16" i="7"/>
  <c r="AA16" i="7"/>
  <c r="AB16" i="7"/>
  <c r="C17" i="7"/>
  <c r="AA17" i="7"/>
  <c r="AB17" i="7"/>
  <c r="F12" i="5"/>
  <c r="F14" i="5"/>
  <c r="C16" i="5"/>
  <c r="D16" i="5"/>
  <c r="E16" i="5"/>
  <c r="F16" i="5"/>
  <c r="G16" i="5"/>
  <c r="H16" i="5"/>
  <c r="I16" i="5"/>
  <c r="J16" i="5"/>
  <c r="K16" i="5"/>
  <c r="L16" i="5"/>
  <c r="M16" i="5"/>
  <c r="N16" i="5"/>
  <c r="O16" i="5"/>
  <c r="P16" i="5"/>
  <c r="Q16" i="5"/>
  <c r="R16" i="5"/>
  <c r="S16" i="5"/>
  <c r="T16" i="5"/>
  <c r="U16" i="5"/>
  <c r="V16" i="5"/>
  <c r="W16" i="5"/>
  <c r="X16" i="5"/>
  <c r="Y16" i="5"/>
  <c r="AA16" i="5"/>
  <c r="AB16" i="5"/>
  <c r="C17" i="5"/>
  <c r="AA17" i="5"/>
  <c r="AB17" i="5"/>
  <c r="F14" i="4"/>
  <c r="C16" i="4"/>
  <c r="D16" i="4"/>
  <c r="E16" i="4"/>
  <c r="F16" i="4"/>
  <c r="G16" i="4"/>
  <c r="H16" i="4"/>
  <c r="I16" i="4"/>
  <c r="J16" i="4"/>
  <c r="K16" i="4"/>
  <c r="L16" i="4"/>
  <c r="M16" i="4"/>
  <c r="N16" i="4"/>
  <c r="O16" i="4"/>
  <c r="P16" i="4"/>
  <c r="Q16" i="4"/>
  <c r="R16" i="4"/>
  <c r="S16" i="4"/>
  <c r="T16" i="4"/>
  <c r="U16" i="4"/>
  <c r="V16" i="4"/>
  <c r="W16" i="4"/>
  <c r="X16" i="4"/>
  <c r="Y16" i="4"/>
  <c r="AA16" i="4"/>
  <c r="AB16" i="4"/>
  <c r="C17" i="4"/>
  <c r="AA17" i="4"/>
  <c r="AB17" i="4"/>
  <c r="B1" i="3"/>
  <c r="B2" i="3"/>
  <c r="B3" i="3"/>
  <c r="B4" i="3"/>
  <c r="B5" i="3"/>
  <c r="B6" i="3"/>
  <c r="B7" i="3"/>
  <c r="B10" i="3"/>
  <c r="AE11" i="3"/>
  <c r="AF11" i="3"/>
  <c r="B11" i="3"/>
  <c r="AE12" i="3"/>
  <c r="B12" i="3"/>
  <c r="AE13" i="3"/>
  <c r="AF13" i="3"/>
  <c r="B13" i="3"/>
  <c r="AE14" i="3"/>
  <c r="AF14" i="3"/>
  <c r="B14" i="3"/>
  <c r="AE15" i="3"/>
  <c r="AF15" i="3"/>
  <c r="B19" i="3"/>
  <c r="B22" i="3"/>
  <c r="C22" i="3"/>
  <c r="D22" i="3"/>
  <c r="E22" i="3"/>
  <c r="F22" i="3"/>
  <c r="G22" i="3"/>
  <c r="H22" i="3"/>
  <c r="I22" i="3"/>
  <c r="J22" i="3"/>
  <c r="K22" i="3"/>
  <c r="L22" i="3"/>
  <c r="M22" i="3"/>
  <c r="N22" i="3"/>
  <c r="O22" i="3"/>
  <c r="P22" i="3"/>
  <c r="Q22" i="3"/>
  <c r="R22" i="3"/>
  <c r="S22" i="3"/>
  <c r="T22" i="3"/>
  <c r="U22" i="3"/>
  <c r="V22" i="3"/>
  <c r="W22" i="3"/>
  <c r="X22" i="3"/>
  <c r="Y22" i="3"/>
  <c r="Z22" i="3"/>
  <c r="AA22" i="3"/>
  <c r="AB22" i="3"/>
  <c r="AD22" i="3"/>
  <c r="AE22" i="3"/>
  <c r="B23" i="3"/>
  <c r="C23" i="3"/>
  <c r="D23" i="3"/>
  <c r="E23" i="3"/>
  <c r="F23" i="3"/>
  <c r="G23" i="3"/>
  <c r="H23" i="3"/>
  <c r="I23" i="3"/>
  <c r="J23" i="3"/>
  <c r="K23" i="3"/>
  <c r="L23" i="3"/>
  <c r="M23" i="3"/>
  <c r="N23" i="3"/>
  <c r="O23" i="3"/>
  <c r="P23" i="3"/>
  <c r="Q23" i="3"/>
  <c r="R23" i="3"/>
  <c r="S23" i="3"/>
  <c r="T23" i="3"/>
  <c r="U23" i="3"/>
  <c r="V23" i="3"/>
  <c r="W23" i="3"/>
  <c r="X23" i="3"/>
  <c r="Y23" i="3"/>
  <c r="Z23" i="3"/>
  <c r="AA23" i="3"/>
  <c r="AB23" i="3"/>
  <c r="AC23" i="3"/>
  <c r="AD23" i="3"/>
  <c r="AE23" i="3"/>
  <c r="B24" i="3"/>
  <c r="C24" i="3"/>
  <c r="D24" i="3"/>
  <c r="E24" i="3"/>
  <c r="F24" i="3"/>
  <c r="G24" i="3"/>
  <c r="H24" i="3"/>
  <c r="I24" i="3"/>
  <c r="J24" i="3"/>
  <c r="K24" i="3"/>
  <c r="L24" i="3"/>
  <c r="M24" i="3"/>
  <c r="N24" i="3"/>
  <c r="O24" i="3"/>
  <c r="P24" i="3"/>
  <c r="Q24" i="3"/>
  <c r="R24" i="3"/>
  <c r="S24" i="3"/>
  <c r="T24" i="3"/>
  <c r="U24" i="3"/>
  <c r="V24" i="3"/>
  <c r="W24" i="3"/>
  <c r="X24" i="3"/>
  <c r="Y24" i="3"/>
  <c r="Z24" i="3"/>
  <c r="AA24" i="3"/>
  <c r="AB24" i="3"/>
  <c r="AE24" i="3"/>
  <c r="B25"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E25" i="3"/>
  <c r="B26"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E26" i="3"/>
  <c r="B27" i="3"/>
  <c r="C27" i="3"/>
  <c r="D27" i="3"/>
  <c r="E27" i="3"/>
  <c r="F27" i="3"/>
  <c r="G27" i="3"/>
  <c r="H27" i="3"/>
  <c r="I27" i="3"/>
  <c r="J27" i="3"/>
  <c r="K27" i="3"/>
  <c r="L27" i="3"/>
  <c r="M27" i="3"/>
  <c r="N27" i="3"/>
  <c r="O27" i="3"/>
  <c r="P27" i="3"/>
  <c r="Q27" i="3"/>
  <c r="R27" i="3"/>
  <c r="S27" i="3"/>
  <c r="T27" i="3"/>
  <c r="U27" i="3"/>
  <c r="V27" i="3"/>
  <c r="W27" i="3"/>
  <c r="X27" i="3"/>
  <c r="Y27" i="3"/>
  <c r="Z27" i="3"/>
  <c r="AA27" i="3"/>
  <c r="AB27" i="3"/>
  <c r="AC27" i="3"/>
  <c r="AD27" i="3"/>
  <c r="AE27" i="3"/>
  <c r="B28" i="3"/>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AE28" i="3"/>
  <c r="B29" i="3"/>
  <c r="C29" i="3"/>
  <c r="D29" i="3"/>
  <c r="E29" i="3"/>
  <c r="F29" i="3"/>
  <c r="G29" i="3"/>
  <c r="H29" i="3"/>
  <c r="I29" i="3"/>
  <c r="J29" i="3"/>
  <c r="K29" i="3"/>
  <c r="L29" i="3"/>
  <c r="M29" i="3"/>
  <c r="N29" i="3"/>
  <c r="O29" i="3"/>
  <c r="P29" i="3"/>
  <c r="Q29" i="3"/>
  <c r="R29" i="3"/>
  <c r="S29" i="3"/>
  <c r="T29" i="3"/>
  <c r="U29" i="3"/>
  <c r="V29" i="3"/>
  <c r="W29" i="3"/>
  <c r="X29" i="3"/>
  <c r="Y29" i="3"/>
  <c r="Z29" i="3"/>
  <c r="AA29" i="3"/>
  <c r="AB29" i="3"/>
  <c r="AD29" i="3"/>
  <c r="AE29" i="3"/>
  <c r="B30"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B31" i="3"/>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AE31" i="3"/>
  <c r="B32" i="3"/>
  <c r="C32" i="3"/>
  <c r="D32" i="3"/>
  <c r="E32" i="3"/>
  <c r="F32" i="3"/>
  <c r="G32" i="3"/>
  <c r="H32" i="3"/>
  <c r="I32" i="3"/>
  <c r="J32" i="3"/>
  <c r="K32" i="3"/>
  <c r="L32" i="3"/>
  <c r="M32" i="3"/>
  <c r="N32" i="3"/>
  <c r="O32" i="3"/>
  <c r="P32" i="3"/>
  <c r="Q32" i="3"/>
  <c r="R32" i="3"/>
  <c r="S32" i="3"/>
  <c r="T32" i="3"/>
  <c r="U32" i="3"/>
  <c r="V32" i="3"/>
  <c r="W32" i="3"/>
  <c r="X32" i="3"/>
  <c r="Y32" i="3"/>
  <c r="Z32" i="3"/>
  <c r="AA32" i="3"/>
  <c r="AB32" i="3"/>
  <c r="AD32" i="3"/>
  <c r="AE32" i="3"/>
  <c r="B33" i="3"/>
  <c r="C33" i="3"/>
  <c r="D33" i="3"/>
  <c r="E33" i="3"/>
  <c r="F33" i="3"/>
  <c r="G33" i="3"/>
  <c r="H33" i="3"/>
  <c r="I33" i="3"/>
  <c r="J33" i="3"/>
  <c r="K33" i="3"/>
  <c r="L33" i="3"/>
  <c r="M33" i="3"/>
  <c r="N33" i="3"/>
  <c r="O33" i="3"/>
  <c r="P33" i="3"/>
  <c r="Q33" i="3"/>
  <c r="R33" i="3"/>
  <c r="S33" i="3"/>
  <c r="T33" i="3"/>
  <c r="U33" i="3"/>
  <c r="V33" i="3"/>
  <c r="W33" i="3"/>
  <c r="X33" i="3"/>
  <c r="Y33" i="3"/>
  <c r="Z33" i="3"/>
  <c r="AA33" i="3"/>
  <c r="AB33" i="3"/>
  <c r="AD33" i="3"/>
  <c r="AE33" i="3"/>
  <c r="B34"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AE34" i="3"/>
  <c r="AE35" i="3"/>
  <c r="AE36" i="3"/>
  <c r="B37" i="3"/>
  <c r="AE37" i="3"/>
  <c r="B38" i="3"/>
  <c r="C38" i="3"/>
  <c r="D38" i="3"/>
  <c r="E38" i="3"/>
  <c r="F38" i="3"/>
  <c r="G38" i="3"/>
  <c r="H38" i="3"/>
  <c r="I38" i="3"/>
  <c r="J38" i="3"/>
  <c r="K38" i="3"/>
  <c r="L38" i="3"/>
  <c r="M38" i="3"/>
  <c r="N38" i="3"/>
  <c r="O38" i="3"/>
  <c r="P38" i="3"/>
  <c r="Q38" i="3"/>
  <c r="R38" i="3"/>
  <c r="S38" i="3"/>
  <c r="T38" i="3"/>
  <c r="U38" i="3"/>
  <c r="V38" i="3"/>
  <c r="W38" i="3"/>
  <c r="X38" i="3"/>
  <c r="Y38" i="3"/>
  <c r="Z38" i="3"/>
  <c r="AA38" i="3"/>
  <c r="AB38" i="3"/>
  <c r="AD38" i="3"/>
  <c r="AE38" i="3"/>
  <c r="B39" i="3"/>
  <c r="C39" i="3"/>
  <c r="D39" i="3"/>
  <c r="E39" i="3"/>
  <c r="F39" i="3"/>
  <c r="G39" i="3"/>
  <c r="H39" i="3"/>
  <c r="I39" i="3"/>
  <c r="J39" i="3"/>
  <c r="K39" i="3"/>
  <c r="L39" i="3"/>
  <c r="M39" i="3"/>
  <c r="N39" i="3"/>
  <c r="O39" i="3"/>
  <c r="P39" i="3"/>
  <c r="Q39" i="3"/>
  <c r="R39" i="3"/>
  <c r="S39" i="3"/>
  <c r="T39" i="3"/>
  <c r="U39" i="3"/>
  <c r="V39" i="3"/>
  <c r="W39" i="3"/>
  <c r="X39" i="3"/>
  <c r="Y39" i="3"/>
  <c r="Z39" i="3"/>
  <c r="AA39" i="3"/>
  <c r="AB39" i="3"/>
  <c r="AC39" i="3"/>
  <c r="AD39" i="3"/>
  <c r="AE39" i="3"/>
  <c r="B40" i="3"/>
  <c r="C40" i="3"/>
  <c r="D40" i="3"/>
  <c r="E40" i="3"/>
  <c r="F40" i="3"/>
  <c r="G40" i="3"/>
  <c r="H40" i="3"/>
  <c r="I40" i="3"/>
  <c r="J40" i="3"/>
  <c r="K40" i="3"/>
  <c r="L40" i="3"/>
  <c r="M40" i="3"/>
  <c r="N40" i="3"/>
  <c r="O40" i="3"/>
  <c r="P40" i="3"/>
  <c r="Q40" i="3"/>
  <c r="R40" i="3"/>
  <c r="S40" i="3"/>
  <c r="T40" i="3"/>
  <c r="U40" i="3"/>
  <c r="V40" i="3"/>
  <c r="W40" i="3"/>
  <c r="X40" i="3"/>
  <c r="Y40" i="3"/>
  <c r="Z40" i="3"/>
  <c r="AA40" i="3"/>
  <c r="AB40" i="3"/>
  <c r="AD40" i="3"/>
  <c r="AE40" i="3"/>
  <c r="B41" i="3"/>
  <c r="C41" i="3"/>
  <c r="D41" i="3"/>
  <c r="E41" i="3"/>
  <c r="F41" i="3"/>
  <c r="G41" i="3"/>
  <c r="H41" i="3"/>
  <c r="I41" i="3"/>
  <c r="J41" i="3"/>
  <c r="K41" i="3"/>
  <c r="L41" i="3"/>
  <c r="M41" i="3"/>
  <c r="N41" i="3"/>
  <c r="O41" i="3"/>
  <c r="P41" i="3"/>
  <c r="Q41" i="3"/>
  <c r="R41" i="3"/>
  <c r="S41" i="3"/>
  <c r="T41" i="3"/>
  <c r="U41" i="3"/>
  <c r="V41" i="3"/>
  <c r="W41" i="3"/>
  <c r="X41" i="3"/>
  <c r="Y41" i="3"/>
  <c r="Z41" i="3"/>
  <c r="AA41" i="3"/>
  <c r="AB41" i="3"/>
  <c r="AC41" i="3"/>
  <c r="AD41" i="3"/>
  <c r="AE41" i="3"/>
  <c r="B42" i="3"/>
  <c r="C42" i="3"/>
  <c r="D42" i="3"/>
  <c r="E42" i="3"/>
  <c r="F42" i="3"/>
  <c r="G42" i="3"/>
  <c r="H42" i="3"/>
  <c r="I42" i="3"/>
  <c r="J42" i="3"/>
  <c r="K42" i="3"/>
  <c r="L42" i="3"/>
  <c r="M42" i="3"/>
  <c r="N42" i="3"/>
  <c r="O42" i="3"/>
  <c r="P42" i="3"/>
  <c r="Q42" i="3"/>
  <c r="R42" i="3"/>
  <c r="S42" i="3"/>
  <c r="T42" i="3"/>
  <c r="U42" i="3"/>
  <c r="V42" i="3"/>
  <c r="W42" i="3"/>
  <c r="X42" i="3"/>
  <c r="Y42" i="3"/>
  <c r="Z42" i="3"/>
  <c r="AA42" i="3"/>
  <c r="AB42" i="3"/>
  <c r="AC42" i="3"/>
  <c r="AD42" i="3"/>
  <c r="AE42" i="3"/>
  <c r="B43" i="3"/>
  <c r="C43" i="3"/>
  <c r="D43" i="3"/>
  <c r="E43" i="3"/>
  <c r="F43" i="3"/>
  <c r="G43" i="3"/>
  <c r="H43" i="3"/>
  <c r="I43" i="3"/>
  <c r="J43" i="3"/>
  <c r="K43" i="3"/>
  <c r="L43" i="3"/>
  <c r="M43" i="3"/>
  <c r="N43" i="3"/>
  <c r="O43" i="3"/>
  <c r="P43" i="3"/>
  <c r="Q43" i="3"/>
  <c r="R43" i="3"/>
  <c r="S43" i="3"/>
  <c r="T43" i="3"/>
  <c r="U43" i="3"/>
  <c r="V43" i="3"/>
  <c r="W43" i="3"/>
  <c r="X43" i="3"/>
  <c r="Y43" i="3"/>
  <c r="Z43" i="3"/>
  <c r="AA43" i="3"/>
  <c r="AB43" i="3"/>
  <c r="AC43" i="3"/>
  <c r="AD43" i="3"/>
  <c r="AE43" i="3"/>
  <c r="B44" i="3"/>
  <c r="C44" i="3"/>
  <c r="D44" i="3"/>
  <c r="E44" i="3"/>
  <c r="F44" i="3"/>
  <c r="G44" i="3"/>
  <c r="H44" i="3"/>
  <c r="I44" i="3"/>
  <c r="J44" i="3"/>
  <c r="K44" i="3"/>
  <c r="L44" i="3"/>
  <c r="M44" i="3"/>
  <c r="N44" i="3"/>
  <c r="O44" i="3"/>
  <c r="P44" i="3"/>
  <c r="Q44" i="3"/>
  <c r="R44" i="3"/>
  <c r="S44" i="3"/>
  <c r="T44" i="3"/>
  <c r="U44" i="3"/>
  <c r="V44" i="3"/>
  <c r="W44" i="3"/>
  <c r="X44" i="3"/>
  <c r="Y44" i="3"/>
  <c r="Z44" i="3"/>
  <c r="AA44" i="3"/>
  <c r="AB44" i="3"/>
  <c r="AD44" i="3"/>
  <c r="AE44" i="3"/>
  <c r="B45" i="3"/>
  <c r="C45" i="3"/>
  <c r="D45" i="3"/>
  <c r="E45" i="3"/>
  <c r="F45" i="3"/>
  <c r="G45" i="3"/>
  <c r="H45" i="3"/>
  <c r="I45" i="3"/>
  <c r="J45" i="3"/>
  <c r="K45" i="3"/>
  <c r="L45" i="3"/>
  <c r="M45" i="3"/>
  <c r="N45" i="3"/>
  <c r="O45" i="3"/>
  <c r="P45" i="3"/>
  <c r="Q45" i="3"/>
  <c r="R45" i="3"/>
  <c r="S45" i="3"/>
  <c r="T45" i="3"/>
  <c r="U45" i="3"/>
  <c r="V45" i="3"/>
  <c r="W45" i="3"/>
  <c r="X45" i="3"/>
  <c r="Y45" i="3"/>
  <c r="Z45" i="3"/>
  <c r="AA45" i="3"/>
  <c r="AB45" i="3"/>
  <c r="AD45" i="3"/>
  <c r="AE45" i="3"/>
  <c r="B46" i="3"/>
  <c r="C46" i="3"/>
  <c r="D46" i="3"/>
  <c r="E46" i="3"/>
  <c r="F46" i="3"/>
  <c r="G46" i="3"/>
  <c r="H46" i="3"/>
  <c r="I46" i="3"/>
  <c r="J46" i="3"/>
  <c r="K46" i="3"/>
  <c r="L46" i="3"/>
  <c r="M46" i="3"/>
  <c r="N46" i="3"/>
  <c r="O46" i="3"/>
  <c r="P46" i="3"/>
  <c r="Q46" i="3"/>
  <c r="R46" i="3"/>
  <c r="S46" i="3"/>
  <c r="T46" i="3"/>
  <c r="U46" i="3"/>
  <c r="V46" i="3"/>
  <c r="W46" i="3"/>
  <c r="X46" i="3"/>
  <c r="Y46" i="3"/>
  <c r="Z46" i="3"/>
  <c r="AA46" i="3"/>
  <c r="AB46" i="3"/>
  <c r="AC46" i="3"/>
  <c r="AD46" i="3"/>
  <c r="AE46" i="3"/>
  <c r="B47" i="3"/>
  <c r="C47" i="3"/>
  <c r="D47" i="3"/>
  <c r="E47" i="3"/>
  <c r="F47" i="3"/>
  <c r="G47" i="3"/>
  <c r="H47" i="3"/>
  <c r="I47" i="3"/>
  <c r="J47" i="3"/>
  <c r="K47" i="3"/>
  <c r="L47" i="3"/>
  <c r="M47" i="3"/>
  <c r="N47" i="3"/>
  <c r="O47" i="3"/>
  <c r="P47" i="3"/>
  <c r="Q47" i="3"/>
  <c r="R47" i="3"/>
  <c r="S47" i="3"/>
  <c r="T47" i="3"/>
  <c r="U47" i="3"/>
  <c r="V47" i="3"/>
  <c r="W47" i="3"/>
  <c r="X47" i="3"/>
  <c r="Y47" i="3"/>
  <c r="Z47" i="3"/>
  <c r="AA47" i="3"/>
  <c r="AB47" i="3"/>
  <c r="AD47" i="3"/>
  <c r="AE47" i="3"/>
  <c r="B48" i="3"/>
  <c r="C48" i="3"/>
  <c r="D48" i="3"/>
  <c r="E48" i="3"/>
  <c r="F48" i="3"/>
  <c r="G48" i="3"/>
  <c r="H48" i="3"/>
  <c r="I48" i="3"/>
  <c r="J48" i="3"/>
  <c r="K48" i="3"/>
  <c r="L48" i="3"/>
  <c r="M48" i="3"/>
  <c r="N48" i="3"/>
  <c r="O48" i="3"/>
  <c r="P48" i="3"/>
  <c r="Q48" i="3"/>
  <c r="R48" i="3"/>
  <c r="S48" i="3"/>
  <c r="T48" i="3"/>
  <c r="U48" i="3"/>
  <c r="V48" i="3"/>
  <c r="W48" i="3"/>
  <c r="X48" i="3"/>
  <c r="Y48" i="3"/>
  <c r="Z48" i="3"/>
  <c r="AA48" i="3"/>
  <c r="AB48" i="3"/>
  <c r="AC48" i="3"/>
  <c r="AD48" i="3"/>
  <c r="AE48" i="3"/>
  <c r="B49" i="3"/>
  <c r="C49" i="3"/>
  <c r="D49" i="3"/>
  <c r="E49" i="3"/>
  <c r="F49" i="3"/>
  <c r="G49" i="3"/>
  <c r="H49" i="3"/>
  <c r="I49" i="3"/>
  <c r="J49" i="3"/>
  <c r="K49" i="3"/>
  <c r="L49" i="3"/>
  <c r="M49" i="3"/>
  <c r="N49" i="3"/>
  <c r="O49" i="3"/>
  <c r="P49" i="3"/>
  <c r="Q49" i="3"/>
  <c r="R49" i="3"/>
  <c r="S49" i="3"/>
  <c r="T49" i="3"/>
  <c r="U49" i="3"/>
  <c r="V49" i="3"/>
  <c r="W49" i="3"/>
  <c r="X49" i="3"/>
  <c r="Y49" i="3"/>
  <c r="Z49" i="3"/>
  <c r="AA49" i="3"/>
  <c r="AB49" i="3"/>
  <c r="AD49" i="3"/>
  <c r="AE49" i="3"/>
  <c r="B50" i="3"/>
  <c r="C50" i="3"/>
  <c r="D50" i="3"/>
  <c r="E50" i="3"/>
  <c r="F50" i="3"/>
  <c r="G50" i="3"/>
  <c r="H50" i="3"/>
  <c r="I50" i="3"/>
  <c r="J50" i="3"/>
  <c r="K50" i="3"/>
  <c r="L50" i="3"/>
  <c r="M50" i="3"/>
  <c r="N50" i="3"/>
  <c r="O50" i="3"/>
  <c r="P50" i="3"/>
  <c r="Q50" i="3"/>
  <c r="R50" i="3"/>
  <c r="S50" i="3"/>
  <c r="T50" i="3"/>
  <c r="U50" i="3"/>
  <c r="V50" i="3"/>
  <c r="W50" i="3"/>
  <c r="X50" i="3"/>
  <c r="Y50" i="3"/>
  <c r="Z50" i="3"/>
  <c r="AA50" i="3"/>
  <c r="AB50" i="3"/>
  <c r="AC50" i="3"/>
  <c r="AD50" i="3"/>
  <c r="AE50" i="3"/>
  <c r="B51" i="3"/>
  <c r="C51" i="3"/>
  <c r="D51" i="3"/>
  <c r="E51" i="3"/>
  <c r="F51" i="3"/>
  <c r="G51" i="3"/>
  <c r="H51" i="3"/>
  <c r="I51" i="3"/>
  <c r="J51" i="3"/>
  <c r="K51" i="3"/>
  <c r="L51" i="3"/>
  <c r="M51" i="3"/>
  <c r="N51" i="3"/>
  <c r="O51" i="3"/>
  <c r="P51" i="3"/>
  <c r="Q51" i="3"/>
  <c r="R51" i="3"/>
  <c r="S51" i="3"/>
  <c r="T51" i="3"/>
  <c r="U51" i="3"/>
  <c r="V51" i="3"/>
  <c r="W51" i="3"/>
  <c r="X51" i="3"/>
  <c r="Y51" i="3"/>
  <c r="Z51" i="3"/>
  <c r="AA51" i="3"/>
  <c r="AB51" i="3"/>
  <c r="AD51" i="3"/>
  <c r="AE51" i="3"/>
  <c r="B52" i="3"/>
  <c r="C52" i="3"/>
  <c r="D52" i="3"/>
  <c r="E52" i="3"/>
  <c r="F52" i="3"/>
  <c r="G52" i="3"/>
  <c r="H52" i="3"/>
  <c r="I52" i="3"/>
  <c r="J52" i="3"/>
  <c r="K52" i="3"/>
  <c r="L52" i="3"/>
  <c r="M52" i="3"/>
  <c r="N52" i="3"/>
  <c r="O52" i="3"/>
  <c r="P52" i="3"/>
  <c r="Q52" i="3"/>
  <c r="R52" i="3"/>
  <c r="S52" i="3"/>
  <c r="T52" i="3"/>
  <c r="U52" i="3"/>
  <c r="V52" i="3"/>
  <c r="W52" i="3"/>
  <c r="X52" i="3"/>
  <c r="Y52" i="3"/>
  <c r="Z52" i="3"/>
  <c r="AA52" i="3"/>
  <c r="AB52" i="3"/>
  <c r="AC52" i="3"/>
  <c r="AD52" i="3"/>
  <c r="AE52" i="3"/>
  <c r="B53" i="3"/>
  <c r="C53" i="3"/>
  <c r="D53" i="3"/>
  <c r="E53" i="3"/>
  <c r="F53" i="3"/>
  <c r="G53" i="3"/>
  <c r="H53" i="3"/>
  <c r="I53" i="3"/>
  <c r="J53" i="3"/>
  <c r="K53" i="3"/>
  <c r="L53" i="3"/>
  <c r="M53" i="3"/>
  <c r="N53" i="3"/>
  <c r="O53" i="3"/>
  <c r="P53" i="3"/>
  <c r="Q53" i="3"/>
  <c r="R53" i="3"/>
  <c r="S53" i="3"/>
  <c r="T53" i="3"/>
  <c r="U53" i="3"/>
  <c r="V53" i="3"/>
  <c r="W53" i="3"/>
  <c r="X53" i="3"/>
  <c r="Y53" i="3"/>
  <c r="Z53" i="3"/>
  <c r="AA53" i="3"/>
  <c r="AB53" i="3"/>
  <c r="AC53" i="3"/>
  <c r="AD53" i="3"/>
  <c r="AE53" i="3"/>
  <c r="B54" i="3"/>
  <c r="C54" i="3"/>
  <c r="D54" i="3"/>
  <c r="E54" i="3"/>
  <c r="F54" i="3"/>
  <c r="G54" i="3"/>
  <c r="H54" i="3"/>
  <c r="I54" i="3"/>
  <c r="J54" i="3"/>
  <c r="K54" i="3"/>
  <c r="L54" i="3"/>
  <c r="M54" i="3"/>
  <c r="N54" i="3"/>
  <c r="O54" i="3"/>
  <c r="P54" i="3"/>
  <c r="Q54" i="3"/>
  <c r="R54" i="3"/>
  <c r="S54" i="3"/>
  <c r="T54" i="3"/>
  <c r="U54" i="3"/>
  <c r="V54" i="3"/>
  <c r="W54" i="3"/>
  <c r="X54" i="3"/>
  <c r="Y54" i="3"/>
  <c r="Z54" i="3"/>
  <c r="AA54" i="3"/>
  <c r="AB54" i="3"/>
  <c r="AC54" i="3"/>
  <c r="AD54" i="3"/>
  <c r="AE54" i="3"/>
  <c r="B55" i="3"/>
  <c r="C55" i="3"/>
  <c r="D55" i="3"/>
  <c r="E55" i="3"/>
  <c r="F55" i="3"/>
  <c r="G55" i="3"/>
  <c r="H55" i="3"/>
  <c r="I55" i="3"/>
  <c r="J55" i="3"/>
  <c r="K55" i="3"/>
  <c r="L55" i="3"/>
  <c r="M55" i="3"/>
  <c r="N55" i="3"/>
  <c r="O55" i="3"/>
  <c r="P55" i="3"/>
  <c r="Q55" i="3"/>
  <c r="R55" i="3"/>
  <c r="S55" i="3"/>
  <c r="T55" i="3"/>
  <c r="U55" i="3"/>
  <c r="V55" i="3"/>
  <c r="W55" i="3"/>
  <c r="X55" i="3"/>
  <c r="Y55" i="3"/>
  <c r="Z55" i="3"/>
  <c r="AA55" i="3"/>
  <c r="AB55" i="3"/>
  <c r="AC55" i="3"/>
  <c r="AD55" i="3"/>
  <c r="AE55" i="3"/>
  <c r="B56" i="3"/>
  <c r="C56" i="3"/>
  <c r="D56" i="3"/>
  <c r="E56" i="3"/>
  <c r="F56" i="3"/>
  <c r="G56" i="3"/>
  <c r="H56" i="3"/>
  <c r="I56" i="3"/>
  <c r="J56" i="3"/>
  <c r="K56" i="3"/>
  <c r="L56" i="3"/>
  <c r="M56" i="3"/>
  <c r="N56" i="3"/>
  <c r="O56" i="3"/>
  <c r="P56" i="3"/>
  <c r="Q56" i="3"/>
  <c r="R56" i="3"/>
  <c r="S56" i="3"/>
  <c r="T56" i="3"/>
  <c r="U56" i="3"/>
  <c r="V56" i="3"/>
  <c r="W56" i="3"/>
  <c r="X56" i="3"/>
  <c r="Y56" i="3"/>
  <c r="Z56" i="3"/>
  <c r="AA56" i="3"/>
  <c r="AB56" i="3"/>
  <c r="AC56" i="3"/>
  <c r="AD56" i="3"/>
  <c r="AE56" i="3"/>
  <c r="B57" i="3"/>
  <c r="C57" i="3"/>
  <c r="D57" i="3"/>
  <c r="E57" i="3"/>
  <c r="F57" i="3"/>
  <c r="G57" i="3"/>
  <c r="H57" i="3"/>
  <c r="I57" i="3"/>
  <c r="J57" i="3"/>
  <c r="K57" i="3"/>
  <c r="L57" i="3"/>
  <c r="M57" i="3"/>
  <c r="N57" i="3"/>
  <c r="O57" i="3"/>
  <c r="P57" i="3"/>
  <c r="Q57" i="3"/>
  <c r="R57" i="3"/>
  <c r="S57" i="3"/>
  <c r="T57" i="3"/>
  <c r="U57" i="3"/>
  <c r="V57" i="3"/>
  <c r="W57" i="3"/>
  <c r="X57" i="3"/>
  <c r="Y57" i="3"/>
  <c r="Z57" i="3"/>
  <c r="AA57" i="3"/>
  <c r="AB57" i="3"/>
  <c r="AC57" i="3"/>
  <c r="AD57" i="3"/>
  <c r="AE57" i="3"/>
  <c r="A58" i="3"/>
  <c r="B58" i="3"/>
  <c r="C58" i="3"/>
  <c r="D58" i="3"/>
  <c r="E58" i="3"/>
  <c r="F58" i="3"/>
  <c r="G58" i="3"/>
  <c r="H58" i="3"/>
  <c r="I58" i="3"/>
  <c r="J58" i="3"/>
  <c r="K58" i="3"/>
  <c r="L58" i="3"/>
  <c r="M58" i="3"/>
  <c r="N58" i="3"/>
  <c r="O58" i="3"/>
  <c r="P58" i="3"/>
  <c r="Q58" i="3"/>
  <c r="R58" i="3"/>
  <c r="S58" i="3"/>
  <c r="T58" i="3"/>
  <c r="U58" i="3"/>
  <c r="V58" i="3"/>
  <c r="W58" i="3"/>
  <c r="X58" i="3"/>
  <c r="Y58" i="3"/>
  <c r="Z58" i="3"/>
  <c r="AA58" i="3"/>
  <c r="AB58" i="3"/>
  <c r="AC58" i="3"/>
  <c r="AD58" i="3"/>
  <c r="AE58" i="3"/>
  <c r="AF58" i="3"/>
  <c r="AE59" i="3"/>
  <c r="A63" i="3"/>
  <c r="B63" i="3"/>
  <c r="B65" i="3"/>
  <c r="B66" i="3"/>
  <c r="C66" i="3"/>
  <c r="D66" i="3"/>
  <c r="E66" i="3"/>
  <c r="F66" i="3"/>
  <c r="G66" i="3"/>
  <c r="H66" i="3"/>
  <c r="I66" i="3"/>
  <c r="J66" i="3"/>
  <c r="K66" i="3"/>
  <c r="L66" i="3"/>
  <c r="M66" i="3"/>
  <c r="N66" i="3"/>
  <c r="O66" i="3"/>
  <c r="P66" i="3"/>
  <c r="Q66" i="3"/>
  <c r="R66" i="3"/>
  <c r="S66" i="3"/>
  <c r="T66" i="3"/>
  <c r="AA66" i="3"/>
  <c r="AB66" i="3"/>
  <c r="AC66" i="3"/>
  <c r="AD66" i="3"/>
  <c r="AE66" i="3"/>
  <c r="B67" i="3"/>
  <c r="C67" i="3"/>
  <c r="D67" i="3"/>
  <c r="E67" i="3"/>
  <c r="F67" i="3"/>
  <c r="G67" i="3"/>
  <c r="H67" i="3"/>
  <c r="I67" i="3"/>
  <c r="J67" i="3"/>
  <c r="K67" i="3"/>
  <c r="L67" i="3"/>
  <c r="M67" i="3"/>
  <c r="N67" i="3"/>
  <c r="O67" i="3"/>
  <c r="P67" i="3"/>
  <c r="Q67" i="3"/>
  <c r="R67" i="3"/>
  <c r="S67" i="3"/>
  <c r="T67" i="3"/>
  <c r="AA67" i="3"/>
  <c r="AB67" i="3"/>
  <c r="AC67" i="3"/>
  <c r="AD67" i="3"/>
  <c r="AE67" i="3"/>
  <c r="B68" i="3"/>
  <c r="C68" i="3"/>
  <c r="D68" i="3"/>
  <c r="E68" i="3"/>
  <c r="F68" i="3"/>
  <c r="G68" i="3"/>
  <c r="H68" i="3"/>
  <c r="I68" i="3"/>
  <c r="J68" i="3"/>
  <c r="K68" i="3"/>
  <c r="L68" i="3"/>
  <c r="M68" i="3"/>
  <c r="N68" i="3"/>
  <c r="O68" i="3"/>
  <c r="P68" i="3"/>
  <c r="Q68" i="3"/>
  <c r="R68" i="3"/>
  <c r="S68" i="3"/>
  <c r="T68" i="3"/>
  <c r="AA68" i="3"/>
  <c r="AB68" i="3"/>
  <c r="AC68" i="3"/>
  <c r="AD68" i="3"/>
  <c r="AE68" i="3"/>
  <c r="B69" i="3"/>
  <c r="C69" i="3"/>
  <c r="D69" i="3"/>
  <c r="E69" i="3"/>
  <c r="F69" i="3"/>
  <c r="G69" i="3"/>
  <c r="H69" i="3"/>
  <c r="I69" i="3"/>
  <c r="J69" i="3"/>
  <c r="K69" i="3"/>
  <c r="L69" i="3"/>
  <c r="M69" i="3"/>
  <c r="N69" i="3"/>
  <c r="O69" i="3"/>
  <c r="P69" i="3"/>
  <c r="Q69" i="3"/>
  <c r="R69" i="3"/>
  <c r="S69" i="3"/>
  <c r="T69" i="3"/>
  <c r="AA69" i="3"/>
  <c r="AB69" i="3"/>
  <c r="AD69" i="3"/>
  <c r="AE69" i="3"/>
  <c r="B70" i="3"/>
  <c r="C70" i="3"/>
  <c r="D70" i="3"/>
  <c r="E70" i="3"/>
  <c r="F70" i="3"/>
  <c r="G70" i="3"/>
  <c r="H70" i="3"/>
  <c r="I70" i="3"/>
  <c r="J70" i="3"/>
  <c r="K70" i="3"/>
  <c r="L70" i="3"/>
  <c r="M70" i="3"/>
  <c r="N70" i="3"/>
  <c r="O70" i="3"/>
  <c r="P70" i="3"/>
  <c r="Q70" i="3"/>
  <c r="R70" i="3"/>
  <c r="S70" i="3"/>
  <c r="T70" i="3"/>
  <c r="AA70" i="3"/>
  <c r="AB70" i="3"/>
  <c r="AC70" i="3"/>
  <c r="AD70" i="3"/>
  <c r="AE70" i="3"/>
  <c r="B71" i="3"/>
  <c r="C71" i="3"/>
  <c r="D71" i="3"/>
  <c r="E71" i="3"/>
  <c r="F71" i="3"/>
  <c r="G71" i="3"/>
  <c r="H71" i="3"/>
  <c r="I71" i="3"/>
  <c r="J71" i="3"/>
  <c r="K71" i="3"/>
  <c r="L71" i="3"/>
  <c r="M71" i="3"/>
  <c r="N71" i="3"/>
  <c r="O71" i="3"/>
  <c r="P71" i="3"/>
  <c r="Q71" i="3"/>
  <c r="R71" i="3"/>
  <c r="S71" i="3"/>
  <c r="T71" i="3"/>
  <c r="AA71" i="3"/>
  <c r="AB71" i="3"/>
  <c r="AC71" i="3"/>
  <c r="AD71" i="3"/>
  <c r="AE71" i="3"/>
  <c r="B72" i="3"/>
  <c r="C72" i="3"/>
  <c r="D72" i="3"/>
  <c r="E72" i="3"/>
  <c r="F72" i="3"/>
  <c r="G72" i="3"/>
  <c r="H72" i="3"/>
  <c r="I72" i="3"/>
  <c r="J72" i="3"/>
  <c r="K72" i="3"/>
  <c r="L72" i="3"/>
  <c r="M72" i="3"/>
  <c r="N72" i="3"/>
  <c r="O72" i="3"/>
  <c r="P72" i="3"/>
  <c r="Q72" i="3"/>
  <c r="R72" i="3"/>
  <c r="S72" i="3"/>
  <c r="T72" i="3"/>
  <c r="AA72" i="3"/>
  <c r="AB72" i="3"/>
  <c r="AC72" i="3"/>
  <c r="AD72" i="3"/>
  <c r="AE72" i="3"/>
  <c r="B73" i="3"/>
  <c r="C73" i="3"/>
  <c r="D73" i="3"/>
  <c r="E73" i="3"/>
  <c r="F73" i="3"/>
  <c r="G73" i="3"/>
  <c r="H73" i="3"/>
  <c r="I73" i="3"/>
  <c r="J73" i="3"/>
  <c r="K73" i="3"/>
  <c r="L73" i="3"/>
  <c r="M73" i="3"/>
  <c r="N73" i="3"/>
  <c r="O73" i="3"/>
  <c r="P73" i="3"/>
  <c r="Q73" i="3"/>
  <c r="R73" i="3"/>
  <c r="S73" i="3"/>
  <c r="T73" i="3"/>
  <c r="AA73" i="3"/>
  <c r="AB73" i="3"/>
  <c r="AD73" i="3"/>
  <c r="AE73" i="3"/>
  <c r="B74" i="3"/>
  <c r="C74" i="3"/>
  <c r="D74" i="3"/>
  <c r="E74" i="3"/>
  <c r="F74" i="3"/>
  <c r="G74" i="3"/>
  <c r="H74" i="3"/>
  <c r="I74" i="3"/>
  <c r="J74" i="3"/>
  <c r="K74" i="3"/>
  <c r="L74" i="3"/>
  <c r="M74" i="3"/>
  <c r="N74" i="3"/>
  <c r="O74" i="3"/>
  <c r="P74" i="3"/>
  <c r="Q74" i="3"/>
  <c r="R74" i="3"/>
  <c r="S74" i="3"/>
  <c r="T74" i="3"/>
  <c r="AA74" i="3"/>
  <c r="AB74" i="3"/>
  <c r="AC74" i="3"/>
  <c r="AD74" i="3"/>
  <c r="AE74" i="3"/>
  <c r="A75" i="3"/>
  <c r="B75" i="3"/>
  <c r="C75" i="3"/>
  <c r="D75" i="3"/>
  <c r="E75" i="3"/>
  <c r="F75" i="3"/>
  <c r="G75" i="3"/>
  <c r="H75" i="3"/>
  <c r="I75" i="3"/>
  <c r="J75" i="3"/>
  <c r="K75" i="3"/>
  <c r="L75" i="3"/>
  <c r="M75" i="3"/>
  <c r="N75" i="3"/>
  <c r="O75" i="3"/>
  <c r="P75" i="3"/>
  <c r="Q75" i="3"/>
  <c r="R75" i="3"/>
  <c r="S75" i="3"/>
  <c r="T75" i="3"/>
  <c r="AA75" i="3"/>
  <c r="AB75" i="3"/>
  <c r="AC75" i="3"/>
  <c r="AD75" i="3"/>
  <c r="AE75" i="3"/>
  <c r="AF75" i="3"/>
  <c r="B76" i="3"/>
  <c r="C76" i="3"/>
  <c r="D76" i="3"/>
  <c r="E76" i="3"/>
  <c r="F76" i="3"/>
  <c r="G76" i="3"/>
  <c r="H76" i="3"/>
  <c r="I76" i="3"/>
  <c r="J76" i="3"/>
  <c r="K76" i="3"/>
  <c r="L76" i="3"/>
  <c r="M76" i="3"/>
  <c r="N76" i="3"/>
  <c r="O76" i="3"/>
  <c r="P76" i="3"/>
  <c r="Q76" i="3"/>
  <c r="R76" i="3"/>
  <c r="S76" i="3"/>
  <c r="T76" i="3"/>
  <c r="AA76" i="3"/>
  <c r="AB76" i="3"/>
  <c r="AC76" i="3"/>
  <c r="AD76" i="3"/>
  <c r="AE76" i="3"/>
  <c r="B77" i="3"/>
  <c r="C77" i="3"/>
  <c r="D77" i="3"/>
  <c r="E77" i="3"/>
  <c r="F77" i="3"/>
  <c r="G77" i="3"/>
  <c r="H77" i="3"/>
  <c r="I77" i="3"/>
  <c r="J77" i="3"/>
  <c r="K77" i="3"/>
  <c r="L77" i="3"/>
  <c r="M77" i="3"/>
  <c r="N77" i="3"/>
  <c r="O77" i="3"/>
  <c r="P77" i="3"/>
  <c r="Q77" i="3"/>
  <c r="R77" i="3"/>
  <c r="S77" i="3"/>
  <c r="T77" i="3"/>
  <c r="AA77" i="3"/>
  <c r="AB77" i="3"/>
  <c r="AD77" i="3"/>
  <c r="AE77" i="3"/>
  <c r="B78" i="3"/>
  <c r="C78" i="3"/>
  <c r="D78" i="3"/>
  <c r="E78" i="3"/>
  <c r="F78" i="3"/>
  <c r="G78" i="3"/>
  <c r="H78" i="3"/>
  <c r="I78" i="3"/>
  <c r="J78" i="3"/>
  <c r="K78" i="3"/>
  <c r="L78" i="3"/>
  <c r="M78" i="3"/>
  <c r="N78" i="3"/>
  <c r="O78" i="3"/>
  <c r="P78" i="3"/>
  <c r="Q78" i="3"/>
  <c r="R78" i="3"/>
  <c r="S78" i="3"/>
  <c r="T78" i="3"/>
  <c r="AA78" i="3"/>
  <c r="AB78" i="3"/>
  <c r="AC78" i="3"/>
  <c r="AD78" i="3"/>
  <c r="AE78" i="3"/>
  <c r="B79" i="3"/>
  <c r="C79" i="3"/>
  <c r="D79" i="3"/>
  <c r="E79" i="3"/>
  <c r="F79" i="3"/>
  <c r="G79" i="3"/>
  <c r="H79" i="3"/>
  <c r="I79" i="3"/>
  <c r="J79" i="3"/>
  <c r="K79" i="3"/>
  <c r="L79" i="3"/>
  <c r="M79" i="3"/>
  <c r="N79" i="3"/>
  <c r="O79" i="3"/>
  <c r="P79" i="3"/>
  <c r="Q79" i="3"/>
  <c r="R79" i="3"/>
  <c r="S79" i="3"/>
  <c r="T79" i="3"/>
  <c r="AA79" i="3"/>
  <c r="AB79" i="3"/>
  <c r="AC79" i="3"/>
  <c r="AD79" i="3"/>
  <c r="AE79" i="3"/>
  <c r="B80" i="3"/>
  <c r="C80" i="3"/>
  <c r="D80" i="3"/>
  <c r="E80" i="3"/>
  <c r="F80" i="3"/>
  <c r="G80" i="3"/>
  <c r="H80" i="3"/>
  <c r="I80" i="3"/>
  <c r="J80" i="3"/>
  <c r="K80" i="3"/>
  <c r="L80" i="3"/>
  <c r="M80" i="3"/>
  <c r="N80" i="3"/>
  <c r="O80" i="3"/>
  <c r="P80" i="3"/>
  <c r="Q80" i="3"/>
  <c r="R80" i="3"/>
  <c r="S80" i="3"/>
  <c r="T80" i="3"/>
  <c r="AA80" i="3"/>
  <c r="AB80" i="3"/>
  <c r="AD80" i="3"/>
  <c r="AE80" i="3"/>
  <c r="B81" i="3"/>
  <c r="C81" i="3"/>
  <c r="D81" i="3"/>
  <c r="E81" i="3"/>
  <c r="F81" i="3"/>
  <c r="G81" i="3"/>
  <c r="H81" i="3"/>
  <c r="I81" i="3"/>
  <c r="J81" i="3"/>
  <c r="K81" i="3"/>
  <c r="L81" i="3"/>
  <c r="M81" i="3"/>
  <c r="N81" i="3"/>
  <c r="O81" i="3"/>
  <c r="P81" i="3"/>
  <c r="Q81" i="3"/>
  <c r="R81" i="3"/>
  <c r="S81" i="3"/>
  <c r="T81" i="3"/>
  <c r="AA81" i="3"/>
  <c r="AB81" i="3"/>
  <c r="AD81" i="3"/>
  <c r="AE81" i="3"/>
  <c r="B82" i="3"/>
  <c r="C82" i="3"/>
  <c r="D82" i="3"/>
  <c r="E82" i="3"/>
  <c r="F82" i="3"/>
  <c r="G82" i="3"/>
  <c r="H82" i="3"/>
  <c r="I82" i="3"/>
  <c r="J82" i="3"/>
  <c r="K82" i="3"/>
  <c r="L82" i="3"/>
  <c r="M82" i="3"/>
  <c r="N82" i="3"/>
  <c r="O82" i="3"/>
  <c r="P82" i="3"/>
  <c r="Q82" i="3"/>
  <c r="R82" i="3"/>
  <c r="S82" i="3"/>
  <c r="T82" i="3"/>
  <c r="AA82" i="3"/>
  <c r="AB82" i="3"/>
  <c r="AC82" i="3"/>
  <c r="AD82" i="3"/>
  <c r="AE82" i="3"/>
  <c r="B83" i="3"/>
  <c r="C83" i="3"/>
  <c r="D83" i="3"/>
  <c r="E83" i="3"/>
  <c r="F83" i="3"/>
  <c r="G83" i="3"/>
  <c r="H83" i="3"/>
  <c r="I83" i="3"/>
  <c r="J83" i="3"/>
  <c r="K83" i="3"/>
  <c r="L83" i="3"/>
  <c r="M83" i="3"/>
  <c r="N83" i="3"/>
  <c r="O83" i="3"/>
  <c r="P83" i="3"/>
  <c r="Q83" i="3"/>
  <c r="R83" i="3"/>
  <c r="S83" i="3"/>
  <c r="T83" i="3"/>
  <c r="AA83" i="3"/>
  <c r="AB83" i="3"/>
  <c r="AD83" i="3"/>
  <c r="AE83" i="3"/>
  <c r="B84" i="3"/>
  <c r="C84" i="3"/>
  <c r="D84" i="3"/>
  <c r="E84" i="3"/>
  <c r="F84" i="3"/>
  <c r="G84" i="3"/>
  <c r="H84" i="3"/>
  <c r="I84" i="3"/>
  <c r="J84" i="3"/>
  <c r="K84" i="3"/>
  <c r="L84" i="3"/>
  <c r="M84" i="3"/>
  <c r="N84" i="3"/>
  <c r="O84" i="3"/>
  <c r="P84" i="3"/>
  <c r="Q84" i="3"/>
  <c r="R84" i="3"/>
  <c r="S84" i="3"/>
  <c r="T84" i="3"/>
  <c r="AA84" i="3"/>
  <c r="AB84" i="3"/>
  <c r="AC84" i="3"/>
  <c r="AD84" i="3"/>
  <c r="AE84" i="3"/>
  <c r="B85" i="3"/>
  <c r="C85" i="3"/>
  <c r="D85" i="3"/>
  <c r="E85" i="3"/>
  <c r="F85" i="3"/>
  <c r="G85" i="3"/>
  <c r="H85" i="3"/>
  <c r="I85" i="3"/>
  <c r="J85" i="3"/>
  <c r="K85" i="3"/>
  <c r="L85" i="3"/>
  <c r="M85" i="3"/>
  <c r="N85" i="3"/>
  <c r="O85" i="3"/>
  <c r="P85" i="3"/>
  <c r="Q85" i="3"/>
  <c r="R85" i="3"/>
  <c r="S85" i="3"/>
  <c r="T85" i="3"/>
  <c r="AA85" i="3"/>
  <c r="AB85" i="3"/>
  <c r="AD85" i="3"/>
  <c r="AE85" i="3"/>
  <c r="AE86" i="3"/>
  <c r="A88" i="3"/>
  <c r="B88" i="3"/>
  <c r="A89" i="3"/>
  <c r="B89" i="3"/>
  <c r="C89" i="3"/>
  <c r="D89" i="3"/>
  <c r="E89" i="3"/>
  <c r="F89" i="3"/>
  <c r="G89" i="3"/>
  <c r="H89" i="3"/>
  <c r="I89" i="3"/>
  <c r="J89" i="3"/>
  <c r="K89" i="3"/>
  <c r="L89" i="3"/>
  <c r="M89" i="3"/>
  <c r="N89" i="3"/>
  <c r="O89" i="3"/>
  <c r="P89" i="3"/>
  <c r="Q89" i="3"/>
  <c r="R89" i="3"/>
  <c r="S89" i="3"/>
  <c r="T89" i="3"/>
  <c r="AA89" i="3"/>
  <c r="AB89" i="3"/>
  <c r="AC89" i="3"/>
  <c r="AD89" i="3"/>
  <c r="AE89" i="3"/>
  <c r="AF89" i="3"/>
  <c r="B90" i="3"/>
  <c r="C90" i="3"/>
  <c r="D90" i="3"/>
  <c r="E90" i="3"/>
  <c r="F90" i="3"/>
  <c r="G90" i="3"/>
  <c r="H90" i="3"/>
  <c r="I90" i="3"/>
  <c r="J90" i="3"/>
  <c r="K90" i="3"/>
  <c r="L90" i="3"/>
  <c r="M90" i="3"/>
  <c r="N90" i="3"/>
  <c r="O90" i="3"/>
  <c r="P90" i="3"/>
  <c r="Q90" i="3"/>
  <c r="R90" i="3"/>
  <c r="S90" i="3"/>
  <c r="T90" i="3"/>
  <c r="AA90" i="3"/>
  <c r="AB90" i="3"/>
  <c r="AC90" i="3"/>
  <c r="AD90" i="3"/>
  <c r="AE90" i="3"/>
  <c r="A91" i="3"/>
  <c r="B91" i="3"/>
  <c r="C91" i="3"/>
  <c r="D91" i="3"/>
  <c r="E91" i="3"/>
  <c r="F91" i="3"/>
  <c r="G91" i="3"/>
  <c r="H91" i="3"/>
  <c r="I91" i="3"/>
  <c r="J91" i="3"/>
  <c r="K91" i="3"/>
  <c r="L91" i="3"/>
  <c r="M91" i="3"/>
  <c r="N91" i="3"/>
  <c r="O91" i="3"/>
  <c r="P91" i="3"/>
  <c r="Q91" i="3"/>
  <c r="R91" i="3"/>
  <c r="S91" i="3"/>
  <c r="T91" i="3"/>
  <c r="AA91" i="3"/>
  <c r="AB91" i="3"/>
  <c r="AC91" i="3"/>
  <c r="AD91" i="3"/>
  <c r="AE91" i="3"/>
  <c r="B92" i="3"/>
  <c r="C92" i="3"/>
  <c r="D92" i="3"/>
  <c r="E92" i="3"/>
  <c r="F92" i="3"/>
  <c r="G92" i="3"/>
  <c r="H92" i="3"/>
  <c r="I92" i="3"/>
  <c r="J92" i="3"/>
  <c r="K92" i="3"/>
  <c r="L92" i="3"/>
  <c r="M92" i="3"/>
  <c r="N92" i="3"/>
  <c r="O92" i="3"/>
  <c r="P92" i="3"/>
  <c r="Q92" i="3"/>
  <c r="R92" i="3"/>
  <c r="S92" i="3"/>
  <c r="T92" i="3"/>
  <c r="AA92" i="3"/>
  <c r="AB92" i="3"/>
  <c r="AC92" i="3"/>
  <c r="AD92" i="3"/>
  <c r="AE92" i="3"/>
  <c r="B93" i="3"/>
  <c r="C93" i="3"/>
  <c r="D93" i="3"/>
  <c r="E93" i="3"/>
  <c r="F93" i="3"/>
  <c r="G93" i="3"/>
  <c r="H93" i="3"/>
  <c r="I93" i="3"/>
  <c r="J93" i="3"/>
  <c r="K93" i="3"/>
  <c r="L93" i="3"/>
  <c r="M93" i="3"/>
  <c r="N93" i="3"/>
  <c r="O93" i="3"/>
  <c r="P93" i="3"/>
  <c r="Q93" i="3"/>
  <c r="R93" i="3"/>
  <c r="S93" i="3"/>
  <c r="T93" i="3"/>
  <c r="AA93" i="3"/>
  <c r="AB93" i="3"/>
  <c r="AD93" i="3"/>
  <c r="AE93" i="3"/>
  <c r="B94" i="3"/>
  <c r="C94" i="3"/>
  <c r="D94" i="3"/>
  <c r="E94" i="3"/>
  <c r="F94" i="3"/>
  <c r="G94" i="3"/>
  <c r="H94" i="3"/>
  <c r="I94" i="3"/>
  <c r="J94" i="3"/>
  <c r="K94" i="3"/>
  <c r="L94" i="3"/>
  <c r="M94" i="3"/>
  <c r="N94" i="3"/>
  <c r="O94" i="3"/>
  <c r="P94" i="3"/>
  <c r="Q94" i="3"/>
  <c r="R94" i="3"/>
  <c r="S94" i="3"/>
  <c r="T94" i="3"/>
  <c r="AA94" i="3"/>
  <c r="AB94" i="3"/>
  <c r="AC94" i="3"/>
  <c r="AD94" i="3"/>
  <c r="AE94" i="3"/>
  <c r="B95" i="3"/>
  <c r="C95" i="3"/>
  <c r="D95" i="3"/>
  <c r="E95" i="3"/>
  <c r="F95" i="3"/>
  <c r="G95" i="3"/>
  <c r="H95" i="3"/>
  <c r="I95" i="3"/>
  <c r="J95" i="3"/>
  <c r="K95" i="3"/>
  <c r="L95" i="3"/>
  <c r="M95" i="3"/>
  <c r="N95" i="3"/>
  <c r="O95" i="3"/>
  <c r="P95" i="3"/>
  <c r="Q95" i="3"/>
  <c r="R95" i="3"/>
  <c r="S95" i="3"/>
  <c r="T95" i="3"/>
  <c r="AA95" i="3"/>
  <c r="AB95" i="3"/>
  <c r="AD95" i="3"/>
  <c r="AE95" i="3"/>
  <c r="B96" i="3"/>
  <c r="C96" i="3"/>
  <c r="D96" i="3"/>
  <c r="E96" i="3"/>
  <c r="F96" i="3"/>
  <c r="G96" i="3"/>
  <c r="H96" i="3"/>
  <c r="I96" i="3"/>
  <c r="J96" i="3"/>
  <c r="K96" i="3"/>
  <c r="L96" i="3"/>
  <c r="M96" i="3"/>
  <c r="N96" i="3"/>
  <c r="O96" i="3"/>
  <c r="P96" i="3"/>
  <c r="Q96" i="3"/>
  <c r="R96" i="3"/>
  <c r="S96" i="3"/>
  <c r="T96" i="3"/>
  <c r="AA96" i="3"/>
  <c r="AB96" i="3"/>
  <c r="AC96" i="3"/>
  <c r="AD96" i="3"/>
  <c r="AE96" i="3"/>
  <c r="B97" i="3"/>
  <c r="C97" i="3"/>
  <c r="D97" i="3"/>
  <c r="E97" i="3"/>
  <c r="F97" i="3"/>
  <c r="G97" i="3"/>
  <c r="H97" i="3"/>
  <c r="I97" i="3"/>
  <c r="J97" i="3"/>
  <c r="K97" i="3"/>
  <c r="L97" i="3"/>
  <c r="M97" i="3"/>
  <c r="N97" i="3"/>
  <c r="O97" i="3"/>
  <c r="P97" i="3"/>
  <c r="Q97" i="3"/>
  <c r="R97" i="3"/>
  <c r="S97" i="3"/>
  <c r="T97" i="3"/>
  <c r="AA97" i="3"/>
  <c r="AB97" i="3"/>
  <c r="AC97" i="3"/>
  <c r="AD97" i="3"/>
  <c r="AE97" i="3"/>
  <c r="A98" i="3"/>
  <c r="B98" i="3"/>
  <c r="C98" i="3"/>
  <c r="D98" i="3"/>
  <c r="E98" i="3"/>
  <c r="F98" i="3"/>
  <c r="G98" i="3"/>
  <c r="H98" i="3"/>
  <c r="I98" i="3"/>
  <c r="J98" i="3"/>
  <c r="K98" i="3"/>
  <c r="L98" i="3"/>
  <c r="M98" i="3"/>
  <c r="N98" i="3"/>
  <c r="O98" i="3"/>
  <c r="P98" i="3"/>
  <c r="Q98" i="3"/>
  <c r="R98" i="3"/>
  <c r="S98" i="3"/>
  <c r="T98" i="3"/>
  <c r="AA98" i="3"/>
  <c r="AB98" i="3"/>
  <c r="AC98" i="3"/>
  <c r="AD98" i="3"/>
  <c r="AE98" i="3"/>
  <c r="AF98" i="3"/>
  <c r="B99" i="3"/>
  <c r="C99" i="3"/>
  <c r="D99" i="3"/>
  <c r="E99" i="3"/>
  <c r="F99" i="3"/>
  <c r="G99" i="3"/>
  <c r="H99" i="3"/>
  <c r="I99" i="3"/>
  <c r="J99" i="3"/>
  <c r="K99" i="3"/>
  <c r="L99" i="3"/>
  <c r="M99" i="3"/>
  <c r="N99" i="3"/>
  <c r="O99" i="3"/>
  <c r="P99" i="3"/>
  <c r="Q99" i="3"/>
  <c r="R99" i="3"/>
  <c r="S99" i="3"/>
  <c r="T99" i="3"/>
  <c r="AA99" i="3"/>
  <c r="AB99" i="3"/>
  <c r="AC99" i="3"/>
  <c r="AD99" i="3"/>
  <c r="AE99" i="3"/>
  <c r="A100" i="3"/>
  <c r="B100" i="3"/>
  <c r="C100" i="3"/>
  <c r="D100" i="3"/>
  <c r="E100" i="3"/>
  <c r="F100" i="3"/>
  <c r="G100" i="3"/>
  <c r="H100" i="3"/>
  <c r="I100" i="3"/>
  <c r="J100" i="3"/>
  <c r="K100" i="3"/>
  <c r="L100" i="3"/>
  <c r="M100" i="3"/>
  <c r="N100" i="3"/>
  <c r="O100" i="3"/>
  <c r="P100" i="3"/>
  <c r="Q100" i="3"/>
  <c r="R100" i="3"/>
  <c r="S100" i="3"/>
  <c r="T100" i="3"/>
  <c r="AA100" i="3"/>
  <c r="AB100" i="3"/>
  <c r="AC100" i="3"/>
  <c r="AD100" i="3"/>
  <c r="AE100" i="3"/>
  <c r="AF100" i="3"/>
  <c r="B101" i="3"/>
  <c r="C101" i="3"/>
  <c r="D101" i="3"/>
  <c r="E101" i="3"/>
  <c r="F101" i="3"/>
  <c r="G101" i="3"/>
  <c r="H101" i="3"/>
  <c r="I101" i="3"/>
  <c r="J101" i="3"/>
  <c r="K101" i="3"/>
  <c r="L101" i="3"/>
  <c r="M101" i="3"/>
  <c r="N101" i="3"/>
  <c r="O101" i="3"/>
  <c r="P101" i="3"/>
  <c r="Q101" i="3"/>
  <c r="R101" i="3"/>
  <c r="S101" i="3"/>
  <c r="T101" i="3"/>
  <c r="AA101" i="3"/>
  <c r="AB101" i="3"/>
  <c r="AC101" i="3"/>
  <c r="AD101" i="3"/>
  <c r="AE101" i="3"/>
  <c r="B102" i="3"/>
  <c r="C102" i="3"/>
  <c r="D102" i="3"/>
  <c r="E102" i="3"/>
  <c r="F102" i="3"/>
  <c r="G102" i="3"/>
  <c r="H102" i="3"/>
  <c r="I102" i="3"/>
  <c r="J102" i="3"/>
  <c r="K102" i="3"/>
  <c r="L102" i="3"/>
  <c r="M102" i="3"/>
  <c r="N102" i="3"/>
  <c r="O102" i="3"/>
  <c r="P102" i="3"/>
  <c r="Q102" i="3"/>
  <c r="R102" i="3"/>
  <c r="S102" i="3"/>
  <c r="T102" i="3"/>
  <c r="AA102" i="3"/>
  <c r="AB102" i="3"/>
  <c r="AC102" i="3"/>
  <c r="AD102" i="3"/>
  <c r="AE102" i="3"/>
  <c r="AF102" i="3"/>
  <c r="B103" i="3"/>
  <c r="C103" i="3"/>
  <c r="D103" i="3"/>
  <c r="E103" i="3"/>
  <c r="F103" i="3"/>
  <c r="G103" i="3"/>
  <c r="H103" i="3"/>
  <c r="I103" i="3"/>
  <c r="J103" i="3"/>
  <c r="K103" i="3"/>
  <c r="L103" i="3"/>
  <c r="M103" i="3"/>
  <c r="N103" i="3"/>
  <c r="O103" i="3"/>
  <c r="P103" i="3"/>
  <c r="Q103" i="3"/>
  <c r="R103" i="3"/>
  <c r="S103" i="3"/>
  <c r="T103" i="3"/>
  <c r="AA103" i="3"/>
  <c r="AB103" i="3"/>
  <c r="AC103" i="3"/>
  <c r="AD103" i="3"/>
  <c r="AE103" i="3"/>
  <c r="B104" i="3"/>
  <c r="C104" i="3"/>
  <c r="D104" i="3"/>
  <c r="E104" i="3"/>
  <c r="F104" i="3"/>
  <c r="G104" i="3"/>
  <c r="H104" i="3"/>
  <c r="I104" i="3"/>
  <c r="J104" i="3"/>
  <c r="K104" i="3"/>
  <c r="L104" i="3"/>
  <c r="M104" i="3"/>
  <c r="N104" i="3"/>
  <c r="O104" i="3"/>
  <c r="P104" i="3"/>
  <c r="Q104" i="3"/>
  <c r="R104" i="3"/>
  <c r="S104" i="3"/>
  <c r="T104" i="3"/>
  <c r="AA104" i="3"/>
  <c r="AB104" i="3"/>
  <c r="AC104" i="3"/>
  <c r="AD104" i="3"/>
  <c r="AE104" i="3"/>
  <c r="B105" i="3"/>
  <c r="C105" i="3"/>
  <c r="D105" i="3"/>
  <c r="E105" i="3"/>
  <c r="F105" i="3"/>
  <c r="G105" i="3"/>
  <c r="H105" i="3"/>
  <c r="I105" i="3"/>
  <c r="J105" i="3"/>
  <c r="K105" i="3"/>
  <c r="L105" i="3"/>
  <c r="M105" i="3"/>
  <c r="N105" i="3"/>
  <c r="O105" i="3"/>
  <c r="P105" i="3"/>
  <c r="Q105" i="3"/>
  <c r="R105" i="3"/>
  <c r="S105" i="3"/>
  <c r="T105" i="3"/>
  <c r="AA105" i="3"/>
  <c r="AB105" i="3"/>
  <c r="AD105" i="3"/>
  <c r="AE105" i="3"/>
  <c r="AE106" i="3"/>
  <c r="B108" i="3"/>
  <c r="B109" i="3"/>
  <c r="C109" i="3"/>
  <c r="D109" i="3"/>
  <c r="E109" i="3"/>
  <c r="F109" i="3"/>
  <c r="G109" i="3"/>
  <c r="H109" i="3"/>
  <c r="I109" i="3"/>
  <c r="J109" i="3"/>
  <c r="K109" i="3"/>
  <c r="L109" i="3"/>
  <c r="M109" i="3"/>
  <c r="N109" i="3"/>
  <c r="O109" i="3"/>
  <c r="P109" i="3"/>
  <c r="Q109" i="3"/>
  <c r="R109" i="3"/>
  <c r="S109" i="3"/>
  <c r="T109" i="3"/>
  <c r="AA109" i="3"/>
  <c r="AB109" i="3"/>
  <c r="AC109" i="3"/>
  <c r="AD109" i="3"/>
  <c r="AE109" i="3"/>
  <c r="A110" i="3"/>
  <c r="B110" i="3"/>
  <c r="C110" i="3"/>
  <c r="D110" i="3"/>
  <c r="E110" i="3"/>
  <c r="F110" i="3"/>
  <c r="G110" i="3"/>
  <c r="H110" i="3"/>
  <c r="I110" i="3"/>
  <c r="J110" i="3"/>
  <c r="K110" i="3"/>
  <c r="L110" i="3"/>
  <c r="M110" i="3"/>
  <c r="N110" i="3"/>
  <c r="O110" i="3"/>
  <c r="P110" i="3"/>
  <c r="Q110" i="3"/>
  <c r="R110" i="3"/>
  <c r="S110" i="3"/>
  <c r="T110" i="3"/>
  <c r="AA110" i="3"/>
  <c r="AB110" i="3"/>
  <c r="AC110" i="3"/>
  <c r="AD110" i="3"/>
  <c r="AE110" i="3"/>
  <c r="AF110" i="3"/>
  <c r="B111" i="3"/>
  <c r="C111" i="3"/>
  <c r="D111" i="3"/>
  <c r="E111" i="3"/>
  <c r="F111" i="3"/>
  <c r="G111" i="3"/>
  <c r="H111" i="3"/>
  <c r="I111" i="3"/>
  <c r="J111" i="3"/>
  <c r="K111" i="3"/>
  <c r="L111" i="3"/>
  <c r="M111" i="3"/>
  <c r="N111" i="3"/>
  <c r="O111" i="3"/>
  <c r="P111" i="3"/>
  <c r="Q111" i="3"/>
  <c r="R111" i="3"/>
  <c r="S111" i="3"/>
  <c r="T111" i="3"/>
  <c r="AA111" i="3"/>
  <c r="AB111" i="3"/>
  <c r="AC111" i="3"/>
  <c r="AD111" i="3"/>
  <c r="AE111" i="3"/>
  <c r="A112" i="3"/>
  <c r="B112" i="3"/>
  <c r="C112" i="3"/>
  <c r="D112" i="3"/>
  <c r="E112" i="3"/>
  <c r="F112" i="3"/>
  <c r="G112" i="3"/>
  <c r="H112" i="3"/>
  <c r="I112" i="3"/>
  <c r="J112" i="3"/>
  <c r="K112" i="3"/>
  <c r="L112" i="3"/>
  <c r="M112" i="3"/>
  <c r="N112" i="3"/>
  <c r="O112" i="3"/>
  <c r="P112" i="3"/>
  <c r="Q112" i="3"/>
  <c r="R112" i="3"/>
  <c r="S112" i="3"/>
  <c r="T112" i="3"/>
  <c r="AA112" i="3"/>
  <c r="AB112" i="3"/>
  <c r="AC112" i="3"/>
  <c r="AD112" i="3"/>
  <c r="AE112" i="3"/>
  <c r="B113" i="3"/>
  <c r="C113" i="3"/>
  <c r="D113" i="3"/>
  <c r="E113" i="3"/>
  <c r="F113" i="3"/>
  <c r="G113" i="3"/>
  <c r="H113" i="3"/>
  <c r="I113" i="3"/>
  <c r="J113" i="3"/>
  <c r="K113" i="3"/>
  <c r="L113" i="3"/>
  <c r="M113" i="3"/>
  <c r="N113" i="3"/>
  <c r="O113" i="3"/>
  <c r="P113" i="3"/>
  <c r="Q113" i="3"/>
  <c r="R113" i="3"/>
  <c r="S113" i="3"/>
  <c r="T113" i="3"/>
  <c r="AA113" i="3"/>
  <c r="AB113" i="3"/>
  <c r="AC113" i="3"/>
  <c r="AD113" i="3"/>
  <c r="AE113" i="3"/>
  <c r="B114" i="3"/>
  <c r="C114" i="3"/>
  <c r="D114" i="3"/>
  <c r="E114" i="3"/>
  <c r="F114" i="3"/>
  <c r="G114" i="3"/>
  <c r="H114" i="3"/>
  <c r="I114" i="3"/>
  <c r="J114" i="3"/>
  <c r="K114" i="3"/>
  <c r="L114" i="3"/>
  <c r="M114" i="3"/>
  <c r="N114" i="3"/>
  <c r="O114" i="3"/>
  <c r="P114" i="3"/>
  <c r="Q114" i="3"/>
  <c r="R114" i="3"/>
  <c r="S114" i="3"/>
  <c r="T114" i="3"/>
  <c r="AA114" i="3"/>
  <c r="AB114" i="3"/>
  <c r="AC114" i="3"/>
  <c r="AD114" i="3"/>
  <c r="AE114" i="3"/>
  <c r="B115" i="3"/>
  <c r="C115" i="3"/>
  <c r="D115" i="3"/>
  <c r="E115" i="3"/>
  <c r="F115" i="3"/>
  <c r="G115" i="3"/>
  <c r="H115" i="3"/>
  <c r="I115" i="3"/>
  <c r="J115" i="3"/>
  <c r="K115" i="3"/>
  <c r="L115" i="3"/>
  <c r="M115" i="3"/>
  <c r="N115" i="3"/>
  <c r="O115" i="3"/>
  <c r="P115" i="3"/>
  <c r="Q115" i="3"/>
  <c r="R115" i="3"/>
  <c r="S115" i="3"/>
  <c r="T115" i="3"/>
  <c r="AA115" i="3"/>
  <c r="AB115" i="3"/>
  <c r="AC115" i="3"/>
  <c r="AD115" i="3"/>
  <c r="AE115" i="3"/>
  <c r="A116" i="3"/>
  <c r="B116" i="3"/>
  <c r="C116" i="3"/>
  <c r="D116" i="3"/>
  <c r="E116" i="3"/>
  <c r="F116" i="3"/>
  <c r="G116" i="3"/>
  <c r="H116" i="3"/>
  <c r="I116" i="3"/>
  <c r="J116" i="3"/>
  <c r="K116" i="3"/>
  <c r="L116" i="3"/>
  <c r="M116" i="3"/>
  <c r="N116" i="3"/>
  <c r="O116" i="3"/>
  <c r="P116" i="3"/>
  <c r="Q116" i="3"/>
  <c r="R116" i="3"/>
  <c r="S116" i="3"/>
  <c r="T116" i="3"/>
  <c r="AA116" i="3"/>
  <c r="AB116" i="3"/>
  <c r="AC116" i="3"/>
  <c r="AD116" i="3"/>
  <c r="AE116" i="3"/>
  <c r="AF116" i="3"/>
  <c r="B117" i="3"/>
  <c r="C117" i="3"/>
  <c r="D117" i="3"/>
  <c r="E117" i="3"/>
  <c r="F117" i="3"/>
  <c r="G117" i="3"/>
  <c r="H117" i="3"/>
  <c r="I117" i="3"/>
  <c r="J117" i="3"/>
  <c r="K117" i="3"/>
  <c r="L117" i="3"/>
  <c r="M117" i="3"/>
  <c r="N117" i="3"/>
  <c r="O117" i="3"/>
  <c r="P117" i="3"/>
  <c r="Q117" i="3"/>
  <c r="R117" i="3"/>
  <c r="S117" i="3"/>
  <c r="T117" i="3"/>
  <c r="AA117" i="3"/>
  <c r="AB117" i="3"/>
  <c r="AD117" i="3"/>
  <c r="AE117" i="3"/>
  <c r="B118" i="3"/>
  <c r="C118" i="3"/>
  <c r="D118" i="3"/>
  <c r="E118" i="3"/>
  <c r="F118" i="3"/>
  <c r="G118" i="3"/>
  <c r="H118" i="3"/>
  <c r="I118" i="3"/>
  <c r="J118" i="3"/>
  <c r="K118" i="3"/>
  <c r="L118" i="3"/>
  <c r="M118" i="3"/>
  <c r="N118" i="3"/>
  <c r="O118" i="3"/>
  <c r="P118" i="3"/>
  <c r="Q118" i="3"/>
  <c r="R118" i="3"/>
  <c r="S118" i="3"/>
  <c r="T118" i="3"/>
  <c r="AA118" i="3"/>
  <c r="AB118" i="3"/>
  <c r="AC118" i="3"/>
  <c r="AD118" i="3"/>
  <c r="AE118" i="3"/>
  <c r="A119" i="3"/>
  <c r="B119" i="3"/>
  <c r="C119" i="3"/>
  <c r="D119" i="3"/>
  <c r="E119" i="3"/>
  <c r="F119" i="3"/>
  <c r="G119" i="3"/>
  <c r="H119" i="3"/>
  <c r="I119" i="3"/>
  <c r="J119" i="3"/>
  <c r="K119" i="3"/>
  <c r="L119" i="3"/>
  <c r="M119" i="3"/>
  <c r="N119" i="3"/>
  <c r="O119" i="3"/>
  <c r="P119" i="3"/>
  <c r="Q119" i="3"/>
  <c r="R119" i="3"/>
  <c r="S119" i="3"/>
  <c r="T119" i="3"/>
  <c r="AA119" i="3"/>
  <c r="AB119" i="3"/>
  <c r="AC119" i="3"/>
  <c r="AD119" i="3"/>
  <c r="AE119" i="3"/>
  <c r="AF119" i="3"/>
  <c r="A120" i="3"/>
  <c r="B120" i="3"/>
  <c r="C120" i="3"/>
  <c r="D120" i="3"/>
  <c r="E120" i="3"/>
  <c r="F120" i="3"/>
  <c r="G120" i="3"/>
  <c r="H120" i="3"/>
  <c r="I120" i="3"/>
  <c r="J120" i="3"/>
  <c r="K120" i="3"/>
  <c r="L120" i="3"/>
  <c r="M120" i="3"/>
  <c r="N120" i="3"/>
  <c r="O120" i="3"/>
  <c r="P120" i="3"/>
  <c r="Q120" i="3"/>
  <c r="R120" i="3"/>
  <c r="S120" i="3"/>
  <c r="T120" i="3"/>
  <c r="AA120" i="3"/>
  <c r="AB120" i="3"/>
  <c r="AC120" i="3"/>
  <c r="AD120" i="3"/>
  <c r="AE120" i="3"/>
  <c r="B121" i="3"/>
  <c r="C121" i="3"/>
  <c r="D121" i="3"/>
  <c r="E121" i="3"/>
  <c r="F121" i="3"/>
  <c r="G121" i="3"/>
  <c r="H121" i="3"/>
  <c r="I121" i="3"/>
  <c r="J121" i="3"/>
  <c r="K121" i="3"/>
  <c r="L121" i="3"/>
  <c r="M121" i="3"/>
  <c r="N121" i="3"/>
  <c r="O121" i="3"/>
  <c r="P121" i="3"/>
  <c r="Q121" i="3"/>
  <c r="R121" i="3"/>
  <c r="S121" i="3"/>
  <c r="T121" i="3"/>
  <c r="AA121" i="3"/>
  <c r="AB121" i="3"/>
  <c r="AC121" i="3"/>
  <c r="AD121" i="3"/>
  <c r="AE121" i="3"/>
  <c r="B122" i="3"/>
  <c r="C122" i="3"/>
  <c r="D122" i="3"/>
  <c r="E122" i="3"/>
  <c r="F122" i="3"/>
  <c r="G122" i="3"/>
  <c r="H122" i="3"/>
  <c r="I122" i="3"/>
  <c r="J122" i="3"/>
  <c r="K122" i="3"/>
  <c r="L122" i="3"/>
  <c r="M122" i="3"/>
  <c r="N122" i="3"/>
  <c r="O122" i="3"/>
  <c r="P122" i="3"/>
  <c r="Q122" i="3"/>
  <c r="R122" i="3"/>
  <c r="S122" i="3"/>
  <c r="T122" i="3"/>
  <c r="AA122" i="3"/>
  <c r="AB122" i="3"/>
  <c r="AC122" i="3"/>
  <c r="AD122" i="3"/>
  <c r="AE122" i="3"/>
  <c r="B123" i="3"/>
  <c r="C123" i="3"/>
  <c r="D123" i="3"/>
  <c r="E123" i="3"/>
  <c r="F123" i="3"/>
  <c r="G123" i="3"/>
  <c r="H123" i="3"/>
  <c r="I123" i="3"/>
  <c r="J123" i="3"/>
  <c r="K123" i="3"/>
  <c r="L123" i="3"/>
  <c r="M123" i="3"/>
  <c r="N123" i="3"/>
  <c r="O123" i="3"/>
  <c r="P123" i="3"/>
  <c r="Q123" i="3"/>
  <c r="R123" i="3"/>
  <c r="S123" i="3"/>
  <c r="T123" i="3"/>
  <c r="AA123" i="3"/>
  <c r="AB123" i="3"/>
  <c r="AC123" i="3"/>
  <c r="AD123" i="3"/>
  <c r="AE123" i="3"/>
  <c r="A124" i="3"/>
  <c r="B124" i="3"/>
  <c r="C124" i="3"/>
  <c r="D124" i="3"/>
  <c r="E124" i="3"/>
  <c r="F124" i="3"/>
  <c r="G124" i="3"/>
  <c r="H124" i="3"/>
  <c r="I124" i="3"/>
  <c r="J124" i="3"/>
  <c r="K124" i="3"/>
  <c r="L124" i="3"/>
  <c r="M124" i="3"/>
  <c r="N124" i="3"/>
  <c r="O124" i="3"/>
  <c r="P124" i="3"/>
  <c r="Q124" i="3"/>
  <c r="R124" i="3"/>
  <c r="S124" i="3"/>
  <c r="T124" i="3"/>
  <c r="AA124" i="3"/>
  <c r="AB124" i="3"/>
  <c r="AC124" i="3"/>
  <c r="AD124" i="3"/>
  <c r="AE124" i="3"/>
  <c r="AF124" i="3"/>
  <c r="B125" i="3"/>
  <c r="C125" i="3"/>
  <c r="D125" i="3"/>
  <c r="E125" i="3"/>
  <c r="F125" i="3"/>
  <c r="G125" i="3"/>
  <c r="H125" i="3"/>
  <c r="I125" i="3"/>
  <c r="J125" i="3"/>
  <c r="K125" i="3"/>
  <c r="L125" i="3"/>
  <c r="M125" i="3"/>
  <c r="N125" i="3"/>
  <c r="O125" i="3"/>
  <c r="P125" i="3"/>
  <c r="Q125" i="3"/>
  <c r="R125" i="3"/>
  <c r="S125" i="3"/>
  <c r="T125" i="3"/>
  <c r="AA125" i="3"/>
  <c r="AB125" i="3"/>
  <c r="AD125" i="3"/>
  <c r="AE125" i="3"/>
  <c r="B126" i="3"/>
  <c r="C126" i="3"/>
  <c r="D126" i="3"/>
  <c r="E126" i="3"/>
  <c r="F126" i="3"/>
  <c r="G126" i="3"/>
  <c r="H126" i="3"/>
  <c r="I126" i="3"/>
  <c r="J126" i="3"/>
  <c r="K126" i="3"/>
  <c r="L126" i="3"/>
  <c r="M126" i="3"/>
  <c r="N126" i="3"/>
  <c r="O126" i="3"/>
  <c r="P126" i="3"/>
  <c r="Q126" i="3"/>
  <c r="R126" i="3"/>
  <c r="S126" i="3"/>
  <c r="T126" i="3"/>
  <c r="AA126" i="3"/>
  <c r="AB126" i="3"/>
  <c r="AC126" i="3"/>
  <c r="AD126" i="3"/>
  <c r="AE126" i="3"/>
  <c r="A127" i="3"/>
  <c r="B127" i="3"/>
  <c r="C127" i="3"/>
  <c r="D127" i="3"/>
  <c r="E127" i="3"/>
  <c r="F127" i="3"/>
  <c r="G127" i="3"/>
  <c r="H127" i="3"/>
  <c r="I127" i="3"/>
  <c r="J127" i="3"/>
  <c r="K127" i="3"/>
  <c r="L127" i="3"/>
  <c r="M127" i="3"/>
  <c r="N127" i="3"/>
  <c r="O127" i="3"/>
  <c r="P127" i="3"/>
  <c r="Q127" i="3"/>
  <c r="R127" i="3"/>
  <c r="S127" i="3"/>
  <c r="T127" i="3"/>
  <c r="AA127" i="3"/>
  <c r="AB127" i="3"/>
  <c r="AC127" i="3"/>
  <c r="AD127" i="3"/>
  <c r="AE127" i="3"/>
  <c r="AF127" i="3"/>
  <c r="A128" i="3"/>
  <c r="B128" i="3"/>
  <c r="C128" i="3"/>
  <c r="D128" i="3"/>
  <c r="E128" i="3"/>
  <c r="F128" i="3"/>
  <c r="G128" i="3"/>
  <c r="H128" i="3"/>
  <c r="I128" i="3"/>
  <c r="J128" i="3"/>
  <c r="K128" i="3"/>
  <c r="L128" i="3"/>
  <c r="M128" i="3"/>
  <c r="N128" i="3"/>
  <c r="O128" i="3"/>
  <c r="P128" i="3"/>
  <c r="Q128" i="3"/>
  <c r="R128" i="3"/>
  <c r="S128" i="3"/>
  <c r="T128" i="3"/>
  <c r="AA128" i="3"/>
  <c r="AB128" i="3"/>
  <c r="AC128" i="3"/>
  <c r="AD128" i="3"/>
  <c r="AE128" i="3"/>
  <c r="B129" i="3"/>
  <c r="C129" i="3"/>
  <c r="D129" i="3"/>
  <c r="E129" i="3"/>
  <c r="F129" i="3"/>
  <c r="G129" i="3"/>
  <c r="H129" i="3"/>
  <c r="I129" i="3"/>
  <c r="J129" i="3"/>
  <c r="K129" i="3"/>
  <c r="L129" i="3"/>
  <c r="M129" i="3"/>
  <c r="N129" i="3"/>
  <c r="O129" i="3"/>
  <c r="P129" i="3"/>
  <c r="Q129" i="3"/>
  <c r="R129" i="3"/>
  <c r="S129" i="3"/>
  <c r="T129" i="3"/>
  <c r="AA129" i="3"/>
  <c r="AB129" i="3"/>
  <c r="AC129" i="3"/>
  <c r="AD129" i="3"/>
  <c r="AE129" i="3"/>
  <c r="B130" i="3"/>
  <c r="C130" i="3"/>
  <c r="D130" i="3"/>
  <c r="E130" i="3"/>
  <c r="F130" i="3"/>
  <c r="G130" i="3"/>
  <c r="H130" i="3"/>
  <c r="I130" i="3"/>
  <c r="J130" i="3"/>
  <c r="K130" i="3"/>
  <c r="L130" i="3"/>
  <c r="M130" i="3"/>
  <c r="N130" i="3"/>
  <c r="O130" i="3"/>
  <c r="P130" i="3"/>
  <c r="Q130" i="3"/>
  <c r="R130" i="3"/>
  <c r="S130" i="3"/>
  <c r="T130" i="3"/>
  <c r="AA130" i="3"/>
  <c r="AB130" i="3"/>
  <c r="AC130" i="3"/>
  <c r="AD130" i="3"/>
  <c r="AE130" i="3"/>
  <c r="B131" i="3"/>
  <c r="C131" i="3"/>
  <c r="D131" i="3"/>
  <c r="E131" i="3"/>
  <c r="F131" i="3"/>
  <c r="G131" i="3"/>
  <c r="H131" i="3"/>
  <c r="I131" i="3"/>
  <c r="J131" i="3"/>
  <c r="K131" i="3"/>
  <c r="L131" i="3"/>
  <c r="M131" i="3"/>
  <c r="N131" i="3"/>
  <c r="O131" i="3"/>
  <c r="P131" i="3"/>
  <c r="Q131" i="3"/>
  <c r="R131" i="3"/>
  <c r="S131" i="3"/>
  <c r="T131" i="3"/>
  <c r="AA131" i="3"/>
  <c r="AB131" i="3"/>
  <c r="AC131" i="3"/>
  <c r="AD131" i="3"/>
  <c r="AE131" i="3"/>
  <c r="A132" i="3"/>
  <c r="B132" i="3"/>
  <c r="C132" i="3"/>
  <c r="D132" i="3"/>
  <c r="E132" i="3"/>
  <c r="F132" i="3"/>
  <c r="G132" i="3"/>
  <c r="H132" i="3"/>
  <c r="I132" i="3"/>
  <c r="J132" i="3"/>
  <c r="K132" i="3"/>
  <c r="L132" i="3"/>
  <c r="M132" i="3"/>
  <c r="N132" i="3"/>
  <c r="O132" i="3"/>
  <c r="P132" i="3"/>
  <c r="Q132" i="3"/>
  <c r="R132" i="3"/>
  <c r="S132" i="3"/>
  <c r="T132" i="3"/>
  <c r="AA132" i="3"/>
  <c r="AB132" i="3"/>
  <c r="AC132" i="3"/>
  <c r="AD132" i="3"/>
  <c r="AE132" i="3"/>
  <c r="AF132" i="3"/>
  <c r="B133" i="3"/>
  <c r="C133" i="3"/>
  <c r="D133" i="3"/>
  <c r="E133" i="3"/>
  <c r="F133" i="3"/>
  <c r="G133" i="3"/>
  <c r="H133" i="3"/>
  <c r="I133" i="3"/>
  <c r="J133" i="3"/>
  <c r="K133" i="3"/>
  <c r="L133" i="3"/>
  <c r="M133" i="3"/>
  <c r="N133" i="3"/>
  <c r="O133" i="3"/>
  <c r="P133" i="3"/>
  <c r="Q133" i="3"/>
  <c r="R133" i="3"/>
  <c r="S133" i="3"/>
  <c r="T133" i="3"/>
  <c r="AA133" i="3"/>
  <c r="AB133" i="3"/>
  <c r="AC133" i="3"/>
  <c r="AD133" i="3"/>
  <c r="AE133" i="3"/>
  <c r="A134" i="3"/>
  <c r="B134" i="3"/>
  <c r="C134" i="3"/>
  <c r="D134" i="3"/>
  <c r="E134" i="3"/>
  <c r="F134" i="3"/>
  <c r="G134" i="3"/>
  <c r="H134" i="3"/>
  <c r="I134" i="3"/>
  <c r="J134" i="3"/>
  <c r="K134" i="3"/>
  <c r="L134" i="3"/>
  <c r="M134" i="3"/>
  <c r="N134" i="3"/>
  <c r="O134" i="3"/>
  <c r="P134" i="3"/>
  <c r="Q134" i="3"/>
  <c r="R134" i="3"/>
  <c r="S134" i="3"/>
  <c r="T134" i="3"/>
  <c r="AA134" i="3"/>
  <c r="AB134" i="3"/>
  <c r="AC134" i="3"/>
  <c r="AD134" i="3"/>
  <c r="AE134" i="3"/>
  <c r="AF134" i="3"/>
  <c r="A135" i="3"/>
  <c r="B135" i="3"/>
  <c r="C135" i="3"/>
  <c r="D135" i="3"/>
  <c r="E135" i="3"/>
  <c r="F135" i="3"/>
  <c r="G135" i="3"/>
  <c r="H135" i="3"/>
  <c r="I135" i="3"/>
  <c r="J135" i="3"/>
  <c r="K135" i="3"/>
  <c r="L135" i="3"/>
  <c r="M135" i="3"/>
  <c r="N135" i="3"/>
  <c r="O135" i="3"/>
  <c r="P135" i="3"/>
  <c r="Q135" i="3"/>
  <c r="R135" i="3"/>
  <c r="S135" i="3"/>
  <c r="T135" i="3"/>
  <c r="AA135" i="3"/>
  <c r="AB135" i="3"/>
  <c r="AC135" i="3"/>
  <c r="AD135" i="3"/>
  <c r="AE135" i="3"/>
  <c r="AF135" i="3"/>
  <c r="A136" i="3"/>
  <c r="B136" i="3"/>
  <c r="C136" i="3"/>
  <c r="D136" i="3"/>
  <c r="E136" i="3"/>
  <c r="F136" i="3"/>
  <c r="G136" i="3"/>
  <c r="H136" i="3"/>
  <c r="I136" i="3"/>
  <c r="J136" i="3"/>
  <c r="K136" i="3"/>
  <c r="L136" i="3"/>
  <c r="M136" i="3"/>
  <c r="N136" i="3"/>
  <c r="O136" i="3"/>
  <c r="P136" i="3"/>
  <c r="Q136" i="3"/>
  <c r="R136" i="3"/>
  <c r="S136" i="3"/>
  <c r="T136" i="3"/>
  <c r="AA136" i="3"/>
  <c r="AB136" i="3"/>
  <c r="AD136" i="3"/>
  <c r="AE136" i="3"/>
  <c r="B137" i="3"/>
  <c r="C137" i="3"/>
  <c r="D137" i="3"/>
  <c r="E137" i="3"/>
  <c r="F137" i="3"/>
  <c r="G137" i="3"/>
  <c r="H137" i="3"/>
  <c r="I137" i="3"/>
  <c r="J137" i="3"/>
  <c r="K137" i="3"/>
  <c r="L137" i="3"/>
  <c r="M137" i="3"/>
  <c r="N137" i="3"/>
  <c r="O137" i="3"/>
  <c r="P137" i="3"/>
  <c r="Q137" i="3"/>
  <c r="R137" i="3"/>
  <c r="S137" i="3"/>
  <c r="T137" i="3"/>
  <c r="AA137" i="3"/>
  <c r="AB137" i="3"/>
  <c r="AC137" i="3"/>
  <c r="AD137" i="3"/>
  <c r="AE137" i="3"/>
  <c r="B138" i="3"/>
  <c r="C138" i="3"/>
  <c r="D138" i="3"/>
  <c r="E138" i="3"/>
  <c r="F138" i="3"/>
  <c r="G138" i="3"/>
  <c r="H138" i="3"/>
  <c r="I138" i="3"/>
  <c r="J138" i="3"/>
  <c r="K138" i="3"/>
  <c r="L138" i="3"/>
  <c r="M138" i="3"/>
  <c r="N138" i="3"/>
  <c r="O138" i="3"/>
  <c r="P138" i="3"/>
  <c r="Q138" i="3"/>
  <c r="R138" i="3"/>
  <c r="S138" i="3"/>
  <c r="T138" i="3"/>
  <c r="AA138" i="3"/>
  <c r="AB138" i="3"/>
  <c r="AC138" i="3"/>
  <c r="AD138" i="3"/>
  <c r="AE138" i="3"/>
  <c r="B139" i="3"/>
  <c r="C139" i="3"/>
  <c r="D139" i="3"/>
  <c r="E139" i="3"/>
  <c r="F139" i="3"/>
  <c r="G139" i="3"/>
  <c r="H139" i="3"/>
  <c r="I139" i="3"/>
  <c r="J139" i="3"/>
  <c r="K139" i="3"/>
  <c r="L139" i="3"/>
  <c r="M139" i="3"/>
  <c r="N139" i="3"/>
  <c r="O139" i="3"/>
  <c r="P139" i="3"/>
  <c r="Q139" i="3"/>
  <c r="R139" i="3"/>
  <c r="S139" i="3"/>
  <c r="T139" i="3"/>
  <c r="AA139" i="3"/>
  <c r="AB139" i="3"/>
  <c r="AC139" i="3"/>
  <c r="AD139" i="3"/>
  <c r="AE139" i="3"/>
  <c r="A140" i="3"/>
  <c r="B140" i="3"/>
  <c r="C140" i="3"/>
  <c r="D140" i="3"/>
  <c r="E140" i="3"/>
  <c r="F140" i="3"/>
  <c r="G140" i="3"/>
  <c r="H140" i="3"/>
  <c r="I140" i="3"/>
  <c r="J140" i="3"/>
  <c r="K140" i="3"/>
  <c r="L140" i="3"/>
  <c r="M140" i="3"/>
  <c r="N140" i="3"/>
  <c r="O140" i="3"/>
  <c r="P140" i="3"/>
  <c r="Q140" i="3"/>
  <c r="R140" i="3"/>
  <c r="S140" i="3"/>
  <c r="T140" i="3"/>
  <c r="AA140" i="3"/>
  <c r="AB140" i="3"/>
  <c r="AC140" i="3"/>
  <c r="AD140" i="3"/>
  <c r="AE140" i="3"/>
  <c r="AF140" i="3"/>
  <c r="B141" i="3"/>
  <c r="C141" i="3"/>
  <c r="D141" i="3"/>
  <c r="E141" i="3"/>
  <c r="F141" i="3"/>
  <c r="G141" i="3"/>
  <c r="H141" i="3"/>
  <c r="I141" i="3"/>
  <c r="J141" i="3"/>
  <c r="K141" i="3"/>
  <c r="L141" i="3"/>
  <c r="M141" i="3"/>
  <c r="N141" i="3"/>
  <c r="O141" i="3"/>
  <c r="P141" i="3"/>
  <c r="Q141" i="3"/>
  <c r="R141" i="3"/>
  <c r="S141" i="3"/>
  <c r="T141" i="3"/>
  <c r="AA141" i="3"/>
  <c r="AB141" i="3"/>
  <c r="AC141" i="3"/>
  <c r="AD141" i="3"/>
  <c r="AE141" i="3"/>
  <c r="A142" i="3"/>
  <c r="B142" i="3"/>
  <c r="C142" i="3"/>
  <c r="D142" i="3"/>
  <c r="E142" i="3"/>
  <c r="F142" i="3"/>
  <c r="G142" i="3"/>
  <c r="H142" i="3"/>
  <c r="I142" i="3"/>
  <c r="J142" i="3"/>
  <c r="K142" i="3"/>
  <c r="L142" i="3"/>
  <c r="M142" i="3"/>
  <c r="N142" i="3"/>
  <c r="O142" i="3"/>
  <c r="P142" i="3"/>
  <c r="Q142" i="3"/>
  <c r="R142" i="3"/>
  <c r="S142" i="3"/>
  <c r="T142" i="3"/>
  <c r="AA142" i="3"/>
  <c r="AB142" i="3"/>
  <c r="AC142" i="3"/>
  <c r="AD142" i="3"/>
  <c r="AE142" i="3"/>
  <c r="AF142" i="3"/>
  <c r="A143" i="3"/>
  <c r="B143" i="3"/>
  <c r="C143" i="3"/>
  <c r="D143" i="3"/>
  <c r="E143" i="3"/>
  <c r="F143" i="3"/>
  <c r="G143" i="3"/>
  <c r="H143" i="3"/>
  <c r="I143" i="3"/>
  <c r="J143" i="3"/>
  <c r="K143" i="3"/>
  <c r="L143" i="3"/>
  <c r="M143" i="3"/>
  <c r="N143" i="3"/>
  <c r="O143" i="3"/>
  <c r="P143" i="3"/>
  <c r="Q143" i="3"/>
  <c r="R143" i="3"/>
  <c r="S143" i="3"/>
  <c r="T143" i="3"/>
  <c r="AA143" i="3"/>
  <c r="AB143" i="3"/>
  <c r="AC143" i="3"/>
  <c r="AD143" i="3"/>
  <c r="AE143" i="3"/>
  <c r="AF143" i="3"/>
  <c r="B144" i="3"/>
  <c r="C144" i="3"/>
  <c r="D144" i="3"/>
  <c r="E144" i="3"/>
  <c r="F144" i="3"/>
  <c r="G144" i="3"/>
  <c r="H144" i="3"/>
  <c r="I144" i="3"/>
  <c r="J144" i="3"/>
  <c r="K144" i="3"/>
  <c r="L144" i="3"/>
  <c r="M144" i="3"/>
  <c r="N144" i="3"/>
  <c r="O144" i="3"/>
  <c r="P144" i="3"/>
  <c r="Q144" i="3"/>
  <c r="R144" i="3"/>
  <c r="S144" i="3"/>
  <c r="T144" i="3"/>
  <c r="AA144" i="3"/>
  <c r="AB144" i="3"/>
  <c r="AC144" i="3"/>
  <c r="AD144" i="3"/>
  <c r="AE144" i="3"/>
  <c r="B145" i="3"/>
  <c r="C145" i="3"/>
  <c r="D145" i="3"/>
  <c r="E145" i="3"/>
  <c r="F145" i="3"/>
  <c r="G145" i="3"/>
  <c r="H145" i="3"/>
  <c r="I145" i="3"/>
  <c r="J145" i="3"/>
  <c r="K145" i="3"/>
  <c r="L145" i="3"/>
  <c r="M145" i="3"/>
  <c r="N145" i="3"/>
  <c r="O145" i="3"/>
  <c r="P145" i="3"/>
  <c r="Q145" i="3"/>
  <c r="R145" i="3"/>
  <c r="S145" i="3"/>
  <c r="T145" i="3"/>
  <c r="AA145" i="3"/>
  <c r="AB145" i="3"/>
  <c r="AC145" i="3"/>
  <c r="AD145" i="3"/>
  <c r="AE145" i="3"/>
  <c r="B146" i="3"/>
  <c r="C146" i="3"/>
  <c r="D146" i="3"/>
  <c r="E146" i="3"/>
  <c r="F146" i="3"/>
  <c r="G146" i="3"/>
  <c r="H146" i="3"/>
  <c r="I146" i="3"/>
  <c r="J146" i="3"/>
  <c r="K146" i="3"/>
  <c r="L146" i="3"/>
  <c r="M146" i="3"/>
  <c r="N146" i="3"/>
  <c r="O146" i="3"/>
  <c r="P146" i="3"/>
  <c r="Q146" i="3"/>
  <c r="R146" i="3"/>
  <c r="S146" i="3"/>
  <c r="T146" i="3"/>
  <c r="AA146" i="3"/>
  <c r="AB146" i="3"/>
  <c r="AD146" i="3"/>
  <c r="AE146" i="3"/>
  <c r="B147" i="3"/>
  <c r="C147" i="3"/>
  <c r="D147" i="3"/>
  <c r="E147" i="3"/>
  <c r="F147" i="3"/>
  <c r="G147" i="3"/>
  <c r="H147" i="3"/>
  <c r="I147" i="3"/>
  <c r="J147" i="3"/>
  <c r="K147" i="3"/>
  <c r="L147" i="3"/>
  <c r="M147" i="3"/>
  <c r="N147" i="3"/>
  <c r="O147" i="3"/>
  <c r="P147" i="3"/>
  <c r="Q147" i="3"/>
  <c r="R147" i="3"/>
  <c r="S147" i="3"/>
  <c r="T147" i="3"/>
  <c r="AA147" i="3"/>
  <c r="AB147" i="3"/>
  <c r="AC147" i="3"/>
  <c r="AD147" i="3"/>
  <c r="AE147" i="3"/>
  <c r="B148" i="3"/>
  <c r="C148" i="3"/>
  <c r="D148" i="3"/>
  <c r="E148" i="3"/>
  <c r="F148" i="3"/>
  <c r="G148" i="3"/>
  <c r="H148" i="3"/>
  <c r="I148" i="3"/>
  <c r="J148" i="3"/>
  <c r="K148" i="3"/>
  <c r="L148" i="3"/>
  <c r="M148" i="3"/>
  <c r="N148" i="3"/>
  <c r="O148" i="3"/>
  <c r="P148" i="3"/>
  <c r="Q148" i="3"/>
  <c r="R148" i="3"/>
  <c r="S148" i="3"/>
  <c r="T148" i="3"/>
  <c r="AA148" i="3"/>
  <c r="AB148" i="3"/>
  <c r="AC148" i="3"/>
  <c r="AD148" i="3"/>
  <c r="AE148" i="3"/>
  <c r="B149" i="3"/>
  <c r="C149" i="3"/>
  <c r="D149" i="3"/>
  <c r="E149" i="3"/>
  <c r="F149" i="3"/>
  <c r="G149" i="3"/>
  <c r="H149" i="3"/>
  <c r="I149" i="3"/>
  <c r="J149" i="3"/>
  <c r="K149" i="3"/>
  <c r="L149" i="3"/>
  <c r="M149" i="3"/>
  <c r="N149" i="3"/>
  <c r="O149" i="3"/>
  <c r="P149" i="3"/>
  <c r="Q149" i="3"/>
  <c r="R149" i="3"/>
  <c r="S149" i="3"/>
  <c r="T149" i="3"/>
  <c r="AA149" i="3"/>
  <c r="AB149" i="3"/>
  <c r="AC149" i="3"/>
  <c r="AD149" i="3"/>
  <c r="AE149" i="3"/>
  <c r="B150" i="3"/>
  <c r="C150" i="3"/>
  <c r="D150" i="3"/>
  <c r="E150" i="3"/>
  <c r="F150" i="3"/>
  <c r="G150" i="3"/>
  <c r="H150" i="3"/>
  <c r="I150" i="3"/>
  <c r="J150" i="3"/>
  <c r="K150" i="3"/>
  <c r="L150" i="3"/>
  <c r="M150" i="3"/>
  <c r="N150" i="3"/>
  <c r="O150" i="3"/>
  <c r="P150" i="3"/>
  <c r="Q150" i="3"/>
  <c r="R150" i="3"/>
  <c r="S150" i="3"/>
  <c r="T150" i="3"/>
  <c r="AA150" i="3"/>
  <c r="AB150" i="3"/>
  <c r="AC150" i="3"/>
  <c r="AD150" i="3"/>
  <c r="AE150" i="3"/>
  <c r="A151" i="3"/>
  <c r="B151" i="3"/>
  <c r="C151" i="3"/>
  <c r="D151" i="3"/>
  <c r="E151" i="3"/>
  <c r="F151" i="3"/>
  <c r="G151" i="3"/>
  <c r="H151" i="3"/>
  <c r="I151" i="3"/>
  <c r="J151" i="3"/>
  <c r="K151" i="3"/>
  <c r="L151" i="3"/>
  <c r="M151" i="3"/>
  <c r="N151" i="3"/>
  <c r="O151" i="3"/>
  <c r="P151" i="3"/>
  <c r="Q151" i="3"/>
  <c r="R151" i="3"/>
  <c r="S151" i="3"/>
  <c r="T151" i="3"/>
  <c r="AA151" i="3"/>
  <c r="AB151" i="3"/>
  <c r="AC151" i="3"/>
  <c r="AD151" i="3"/>
  <c r="AE151" i="3"/>
  <c r="AF151" i="3"/>
  <c r="A152" i="3"/>
  <c r="B152" i="3"/>
  <c r="C152" i="3"/>
  <c r="D152" i="3"/>
  <c r="E152" i="3"/>
  <c r="F152" i="3"/>
  <c r="G152" i="3"/>
  <c r="H152" i="3"/>
  <c r="I152" i="3"/>
  <c r="J152" i="3"/>
  <c r="K152" i="3"/>
  <c r="L152" i="3"/>
  <c r="M152" i="3"/>
  <c r="N152" i="3"/>
  <c r="O152" i="3"/>
  <c r="P152" i="3"/>
  <c r="Q152" i="3"/>
  <c r="R152" i="3"/>
  <c r="S152" i="3"/>
  <c r="T152" i="3"/>
  <c r="AA152" i="3"/>
  <c r="AB152" i="3"/>
  <c r="AC152" i="3"/>
  <c r="AD152" i="3"/>
  <c r="AE152" i="3"/>
  <c r="AE153" i="3"/>
  <c r="B157" i="3"/>
  <c r="B159" i="3"/>
  <c r="B160" i="3"/>
  <c r="C160" i="3"/>
  <c r="D160" i="3"/>
  <c r="E160" i="3"/>
  <c r="F160" i="3"/>
  <c r="G160" i="3"/>
  <c r="H160" i="3"/>
  <c r="I160" i="3"/>
  <c r="J160" i="3"/>
  <c r="K160" i="3"/>
  <c r="L160" i="3"/>
  <c r="M160" i="3"/>
  <c r="N160" i="3"/>
  <c r="O160" i="3"/>
  <c r="P160" i="3"/>
  <c r="Q160" i="3"/>
  <c r="R160" i="3"/>
  <c r="S160" i="3"/>
  <c r="T160" i="3"/>
  <c r="AA160" i="3"/>
  <c r="AB160" i="3"/>
  <c r="AD160" i="3"/>
  <c r="AE160" i="3"/>
  <c r="B161" i="3"/>
  <c r="C161" i="3"/>
  <c r="D161" i="3"/>
  <c r="E161" i="3"/>
  <c r="F161" i="3"/>
  <c r="G161" i="3"/>
  <c r="H161" i="3"/>
  <c r="I161" i="3"/>
  <c r="J161" i="3"/>
  <c r="K161" i="3"/>
  <c r="L161" i="3"/>
  <c r="M161" i="3"/>
  <c r="N161" i="3"/>
  <c r="O161" i="3"/>
  <c r="P161" i="3"/>
  <c r="Q161" i="3"/>
  <c r="R161" i="3"/>
  <c r="S161" i="3"/>
  <c r="T161" i="3"/>
  <c r="AA161" i="3"/>
  <c r="AB161" i="3"/>
  <c r="AC161" i="3"/>
  <c r="AD161" i="3"/>
  <c r="AE161" i="3"/>
  <c r="B162" i="3"/>
  <c r="C162" i="3"/>
  <c r="D162" i="3"/>
  <c r="E162" i="3"/>
  <c r="F162" i="3"/>
  <c r="G162" i="3"/>
  <c r="H162" i="3"/>
  <c r="I162" i="3"/>
  <c r="J162" i="3"/>
  <c r="K162" i="3"/>
  <c r="L162" i="3"/>
  <c r="M162" i="3"/>
  <c r="N162" i="3"/>
  <c r="O162" i="3"/>
  <c r="P162" i="3"/>
  <c r="Q162" i="3"/>
  <c r="R162" i="3"/>
  <c r="S162" i="3"/>
  <c r="T162" i="3"/>
  <c r="AA162" i="3"/>
  <c r="AB162" i="3"/>
  <c r="AC162" i="3"/>
  <c r="AD162" i="3"/>
  <c r="AE162" i="3"/>
  <c r="B163" i="3"/>
  <c r="C163" i="3"/>
  <c r="D163" i="3"/>
  <c r="E163" i="3"/>
  <c r="F163" i="3"/>
  <c r="G163" i="3"/>
  <c r="H163" i="3"/>
  <c r="I163" i="3"/>
  <c r="J163" i="3"/>
  <c r="K163" i="3"/>
  <c r="L163" i="3"/>
  <c r="M163" i="3"/>
  <c r="N163" i="3"/>
  <c r="O163" i="3"/>
  <c r="P163" i="3"/>
  <c r="Q163" i="3"/>
  <c r="R163" i="3"/>
  <c r="S163" i="3"/>
  <c r="T163" i="3"/>
  <c r="AA163" i="3"/>
  <c r="AB163" i="3"/>
  <c r="AC163" i="3"/>
  <c r="AD163" i="3"/>
  <c r="AE163" i="3"/>
  <c r="B164" i="3"/>
  <c r="C164" i="3"/>
  <c r="D164" i="3"/>
  <c r="E164" i="3"/>
  <c r="F164" i="3"/>
  <c r="G164" i="3"/>
  <c r="H164" i="3"/>
  <c r="I164" i="3"/>
  <c r="J164" i="3"/>
  <c r="K164" i="3"/>
  <c r="L164" i="3"/>
  <c r="M164" i="3"/>
  <c r="N164" i="3"/>
  <c r="O164" i="3"/>
  <c r="P164" i="3"/>
  <c r="Q164" i="3"/>
  <c r="R164" i="3"/>
  <c r="S164" i="3"/>
  <c r="T164" i="3"/>
  <c r="AA164" i="3"/>
  <c r="AB164" i="3"/>
  <c r="AD164" i="3"/>
  <c r="AE164" i="3"/>
  <c r="B165" i="3"/>
  <c r="C165" i="3"/>
  <c r="D165" i="3"/>
  <c r="E165" i="3"/>
  <c r="F165" i="3"/>
  <c r="G165" i="3"/>
  <c r="H165" i="3"/>
  <c r="I165" i="3"/>
  <c r="J165" i="3"/>
  <c r="K165" i="3"/>
  <c r="L165" i="3"/>
  <c r="M165" i="3"/>
  <c r="N165" i="3"/>
  <c r="O165" i="3"/>
  <c r="P165" i="3"/>
  <c r="Q165" i="3"/>
  <c r="R165" i="3"/>
  <c r="S165" i="3"/>
  <c r="T165" i="3"/>
  <c r="AA165" i="3"/>
  <c r="AB165" i="3"/>
  <c r="AD165" i="3"/>
  <c r="AE165" i="3"/>
  <c r="A166" i="3"/>
  <c r="B166" i="3"/>
  <c r="C166" i="3"/>
  <c r="D166" i="3"/>
  <c r="E166" i="3"/>
  <c r="F166" i="3"/>
  <c r="G166" i="3"/>
  <c r="H166" i="3"/>
  <c r="I166" i="3"/>
  <c r="J166" i="3"/>
  <c r="K166" i="3"/>
  <c r="L166" i="3"/>
  <c r="M166" i="3"/>
  <c r="N166" i="3"/>
  <c r="O166" i="3"/>
  <c r="P166" i="3"/>
  <c r="Q166" i="3"/>
  <c r="R166" i="3"/>
  <c r="S166" i="3"/>
  <c r="T166" i="3"/>
  <c r="AA166" i="3"/>
  <c r="AB166" i="3"/>
  <c r="AC166" i="3"/>
  <c r="AD166" i="3"/>
  <c r="AE166" i="3"/>
  <c r="AF166" i="3"/>
  <c r="A167" i="3"/>
  <c r="B167" i="3"/>
  <c r="C167" i="3"/>
  <c r="D167" i="3"/>
  <c r="E167" i="3"/>
  <c r="F167" i="3"/>
  <c r="G167" i="3"/>
  <c r="H167" i="3"/>
  <c r="I167" i="3"/>
  <c r="J167" i="3"/>
  <c r="K167" i="3"/>
  <c r="L167" i="3"/>
  <c r="M167" i="3"/>
  <c r="N167" i="3"/>
  <c r="O167" i="3"/>
  <c r="P167" i="3"/>
  <c r="Q167" i="3"/>
  <c r="R167" i="3"/>
  <c r="S167" i="3"/>
  <c r="T167" i="3"/>
  <c r="AA167" i="3"/>
  <c r="AB167" i="3"/>
  <c r="AC167" i="3"/>
  <c r="AD167" i="3"/>
  <c r="AE167" i="3"/>
  <c r="AF167" i="3"/>
  <c r="B168" i="3"/>
  <c r="C168" i="3"/>
  <c r="D168" i="3"/>
  <c r="E168" i="3"/>
  <c r="F168" i="3"/>
  <c r="G168" i="3"/>
  <c r="H168" i="3"/>
  <c r="I168" i="3"/>
  <c r="J168" i="3"/>
  <c r="K168" i="3"/>
  <c r="L168" i="3"/>
  <c r="M168" i="3"/>
  <c r="N168" i="3"/>
  <c r="O168" i="3"/>
  <c r="P168" i="3"/>
  <c r="Q168" i="3"/>
  <c r="R168" i="3"/>
  <c r="S168" i="3"/>
  <c r="T168" i="3"/>
  <c r="AA168" i="3"/>
  <c r="AB168" i="3"/>
  <c r="AC168" i="3"/>
  <c r="AD168" i="3"/>
  <c r="AE168" i="3"/>
  <c r="B169" i="3"/>
  <c r="C169" i="3"/>
  <c r="D169" i="3"/>
  <c r="E169" i="3"/>
  <c r="F169" i="3"/>
  <c r="G169" i="3"/>
  <c r="H169" i="3"/>
  <c r="I169" i="3"/>
  <c r="J169" i="3"/>
  <c r="K169" i="3"/>
  <c r="L169" i="3"/>
  <c r="M169" i="3"/>
  <c r="N169" i="3"/>
  <c r="O169" i="3"/>
  <c r="P169" i="3"/>
  <c r="Q169" i="3"/>
  <c r="R169" i="3"/>
  <c r="S169" i="3"/>
  <c r="T169" i="3"/>
  <c r="AA169" i="3"/>
  <c r="AB169" i="3"/>
  <c r="AC169" i="3"/>
  <c r="AD169" i="3"/>
  <c r="AE169" i="3"/>
  <c r="B170" i="3"/>
  <c r="C170" i="3"/>
  <c r="D170" i="3"/>
  <c r="E170" i="3"/>
  <c r="F170" i="3"/>
  <c r="G170" i="3"/>
  <c r="H170" i="3"/>
  <c r="I170" i="3"/>
  <c r="J170" i="3"/>
  <c r="K170" i="3"/>
  <c r="L170" i="3"/>
  <c r="M170" i="3"/>
  <c r="N170" i="3"/>
  <c r="O170" i="3"/>
  <c r="P170" i="3"/>
  <c r="Q170" i="3"/>
  <c r="R170" i="3"/>
  <c r="S170" i="3"/>
  <c r="T170" i="3"/>
  <c r="AA170" i="3"/>
  <c r="AB170" i="3"/>
  <c r="AC170" i="3"/>
  <c r="AD170" i="3"/>
  <c r="AE170" i="3"/>
  <c r="B171" i="3"/>
  <c r="C171" i="3"/>
  <c r="D171" i="3"/>
  <c r="E171" i="3"/>
  <c r="F171" i="3"/>
  <c r="G171" i="3"/>
  <c r="H171" i="3"/>
  <c r="I171" i="3"/>
  <c r="J171" i="3"/>
  <c r="K171" i="3"/>
  <c r="L171" i="3"/>
  <c r="M171" i="3"/>
  <c r="N171" i="3"/>
  <c r="O171" i="3"/>
  <c r="P171" i="3"/>
  <c r="Q171" i="3"/>
  <c r="R171" i="3"/>
  <c r="S171" i="3"/>
  <c r="T171" i="3"/>
  <c r="AA171" i="3"/>
  <c r="AB171" i="3"/>
  <c r="AC171" i="3"/>
  <c r="AD171" i="3"/>
  <c r="AE171" i="3"/>
  <c r="B172" i="3"/>
  <c r="C172" i="3"/>
  <c r="D172" i="3"/>
  <c r="E172" i="3"/>
  <c r="F172" i="3"/>
  <c r="G172" i="3"/>
  <c r="H172" i="3"/>
  <c r="I172" i="3"/>
  <c r="J172" i="3"/>
  <c r="K172" i="3"/>
  <c r="L172" i="3"/>
  <c r="M172" i="3"/>
  <c r="N172" i="3"/>
  <c r="O172" i="3"/>
  <c r="P172" i="3"/>
  <c r="Q172" i="3"/>
  <c r="R172" i="3"/>
  <c r="S172" i="3"/>
  <c r="T172" i="3"/>
  <c r="AA172" i="3"/>
  <c r="AB172" i="3"/>
  <c r="AD172" i="3"/>
  <c r="AE172" i="3"/>
  <c r="B173" i="3"/>
  <c r="C173" i="3"/>
  <c r="D173" i="3"/>
  <c r="E173" i="3"/>
  <c r="F173" i="3"/>
  <c r="G173" i="3"/>
  <c r="H173" i="3"/>
  <c r="I173" i="3"/>
  <c r="J173" i="3"/>
  <c r="K173" i="3"/>
  <c r="L173" i="3"/>
  <c r="M173" i="3"/>
  <c r="N173" i="3"/>
  <c r="O173" i="3"/>
  <c r="P173" i="3"/>
  <c r="Q173" i="3"/>
  <c r="R173" i="3"/>
  <c r="S173" i="3"/>
  <c r="T173" i="3"/>
  <c r="AA173" i="3"/>
  <c r="AB173" i="3"/>
  <c r="AC173" i="3"/>
  <c r="AD173" i="3"/>
  <c r="AE173" i="3"/>
  <c r="A174" i="3"/>
  <c r="B174" i="3"/>
  <c r="C174" i="3"/>
  <c r="D174" i="3"/>
  <c r="E174" i="3"/>
  <c r="F174" i="3"/>
  <c r="G174" i="3"/>
  <c r="H174" i="3"/>
  <c r="I174" i="3"/>
  <c r="J174" i="3"/>
  <c r="K174" i="3"/>
  <c r="L174" i="3"/>
  <c r="M174" i="3"/>
  <c r="N174" i="3"/>
  <c r="O174" i="3"/>
  <c r="P174" i="3"/>
  <c r="Q174" i="3"/>
  <c r="R174" i="3"/>
  <c r="S174" i="3"/>
  <c r="T174" i="3"/>
  <c r="AA174" i="3"/>
  <c r="AB174" i="3"/>
  <c r="AC174" i="3"/>
  <c r="AD174" i="3"/>
  <c r="AE174" i="3"/>
  <c r="A175" i="3"/>
  <c r="B175" i="3"/>
  <c r="C175" i="3"/>
  <c r="D175" i="3"/>
  <c r="E175" i="3"/>
  <c r="F175" i="3"/>
  <c r="G175" i="3"/>
  <c r="H175" i="3"/>
  <c r="I175" i="3"/>
  <c r="J175" i="3"/>
  <c r="K175" i="3"/>
  <c r="L175" i="3"/>
  <c r="M175" i="3"/>
  <c r="N175" i="3"/>
  <c r="O175" i="3"/>
  <c r="P175" i="3"/>
  <c r="Q175" i="3"/>
  <c r="R175" i="3"/>
  <c r="S175" i="3"/>
  <c r="T175" i="3"/>
  <c r="AA175" i="3"/>
  <c r="AB175" i="3"/>
  <c r="AC175" i="3"/>
  <c r="AD175" i="3"/>
  <c r="AE175" i="3"/>
  <c r="AF175" i="3"/>
  <c r="B176" i="3"/>
  <c r="C176" i="3"/>
  <c r="D176" i="3"/>
  <c r="E176" i="3"/>
  <c r="F176" i="3"/>
  <c r="G176" i="3"/>
  <c r="H176" i="3"/>
  <c r="I176" i="3"/>
  <c r="J176" i="3"/>
  <c r="K176" i="3"/>
  <c r="L176" i="3"/>
  <c r="M176" i="3"/>
  <c r="N176" i="3"/>
  <c r="O176" i="3"/>
  <c r="P176" i="3"/>
  <c r="Q176" i="3"/>
  <c r="R176" i="3"/>
  <c r="S176" i="3"/>
  <c r="T176" i="3"/>
  <c r="AA176" i="3"/>
  <c r="AB176" i="3"/>
  <c r="AD176" i="3"/>
  <c r="AE176" i="3"/>
  <c r="AE177" i="3"/>
  <c r="AF178" i="3"/>
  <c r="B179" i="3"/>
  <c r="B180" i="3"/>
  <c r="C180" i="3"/>
  <c r="D180" i="3"/>
  <c r="E180" i="3"/>
  <c r="F180" i="3"/>
  <c r="G180" i="3"/>
  <c r="H180" i="3"/>
  <c r="I180" i="3"/>
  <c r="J180" i="3"/>
  <c r="K180" i="3"/>
  <c r="L180" i="3"/>
  <c r="M180" i="3"/>
  <c r="N180" i="3"/>
  <c r="O180" i="3"/>
  <c r="P180" i="3"/>
  <c r="Q180" i="3"/>
  <c r="R180" i="3"/>
  <c r="S180" i="3"/>
  <c r="T180" i="3"/>
  <c r="AA180" i="3"/>
  <c r="AB180" i="3"/>
  <c r="AC180" i="3"/>
  <c r="AD180" i="3"/>
  <c r="AE180" i="3"/>
  <c r="B181" i="3"/>
  <c r="C181" i="3"/>
  <c r="D181" i="3"/>
  <c r="E181" i="3"/>
  <c r="F181" i="3"/>
  <c r="G181" i="3"/>
  <c r="H181" i="3"/>
  <c r="I181" i="3"/>
  <c r="J181" i="3"/>
  <c r="K181" i="3"/>
  <c r="L181" i="3"/>
  <c r="M181" i="3"/>
  <c r="N181" i="3"/>
  <c r="O181" i="3"/>
  <c r="P181" i="3"/>
  <c r="Q181" i="3"/>
  <c r="R181" i="3"/>
  <c r="S181" i="3"/>
  <c r="T181" i="3"/>
  <c r="AA181" i="3"/>
  <c r="AB181" i="3"/>
  <c r="AC181" i="3"/>
  <c r="AD181" i="3"/>
  <c r="AE181" i="3"/>
  <c r="B182" i="3"/>
  <c r="C182" i="3"/>
  <c r="D182" i="3"/>
  <c r="E182" i="3"/>
  <c r="F182" i="3"/>
  <c r="G182" i="3"/>
  <c r="H182" i="3"/>
  <c r="I182" i="3"/>
  <c r="J182" i="3"/>
  <c r="K182" i="3"/>
  <c r="L182" i="3"/>
  <c r="M182" i="3"/>
  <c r="N182" i="3"/>
  <c r="O182" i="3"/>
  <c r="P182" i="3"/>
  <c r="Q182" i="3"/>
  <c r="R182" i="3"/>
  <c r="S182" i="3"/>
  <c r="T182" i="3"/>
  <c r="AA182" i="3"/>
  <c r="AB182" i="3"/>
  <c r="AC182" i="3"/>
  <c r="AD182" i="3"/>
  <c r="AE182" i="3"/>
  <c r="B183" i="3"/>
  <c r="C183" i="3"/>
  <c r="D183" i="3"/>
  <c r="E183" i="3"/>
  <c r="F183" i="3"/>
  <c r="G183" i="3"/>
  <c r="H183" i="3"/>
  <c r="I183" i="3"/>
  <c r="J183" i="3"/>
  <c r="K183" i="3"/>
  <c r="L183" i="3"/>
  <c r="M183" i="3"/>
  <c r="N183" i="3"/>
  <c r="O183" i="3"/>
  <c r="P183" i="3"/>
  <c r="Q183" i="3"/>
  <c r="R183" i="3"/>
  <c r="S183" i="3"/>
  <c r="T183" i="3"/>
  <c r="AA183" i="3"/>
  <c r="AB183" i="3"/>
  <c r="AC183" i="3"/>
  <c r="AD183" i="3"/>
  <c r="AE183" i="3"/>
  <c r="A184" i="3"/>
  <c r="B184" i="3"/>
  <c r="C184" i="3"/>
  <c r="D184" i="3"/>
  <c r="E184" i="3"/>
  <c r="F184" i="3"/>
  <c r="G184" i="3"/>
  <c r="H184" i="3"/>
  <c r="I184" i="3"/>
  <c r="J184" i="3"/>
  <c r="K184" i="3"/>
  <c r="L184" i="3"/>
  <c r="M184" i="3"/>
  <c r="N184" i="3"/>
  <c r="O184" i="3"/>
  <c r="P184" i="3"/>
  <c r="Q184" i="3"/>
  <c r="R184" i="3"/>
  <c r="S184" i="3"/>
  <c r="T184" i="3"/>
  <c r="AA184" i="3"/>
  <c r="AB184" i="3"/>
  <c r="AC184" i="3"/>
  <c r="AD184" i="3"/>
  <c r="AE184" i="3"/>
  <c r="AF184" i="3"/>
  <c r="B185" i="3"/>
  <c r="C185" i="3"/>
  <c r="D185" i="3"/>
  <c r="E185" i="3"/>
  <c r="F185" i="3"/>
  <c r="G185" i="3"/>
  <c r="H185" i="3"/>
  <c r="I185" i="3"/>
  <c r="J185" i="3"/>
  <c r="K185" i="3"/>
  <c r="L185" i="3"/>
  <c r="M185" i="3"/>
  <c r="N185" i="3"/>
  <c r="O185" i="3"/>
  <c r="P185" i="3"/>
  <c r="Q185" i="3"/>
  <c r="R185" i="3"/>
  <c r="S185" i="3"/>
  <c r="T185" i="3"/>
  <c r="AA185" i="3"/>
  <c r="AB185" i="3"/>
  <c r="AD185" i="3"/>
  <c r="AE185" i="3"/>
  <c r="B186" i="3"/>
  <c r="C186" i="3"/>
  <c r="D186" i="3"/>
  <c r="E186" i="3"/>
  <c r="F186" i="3"/>
  <c r="G186" i="3"/>
  <c r="H186" i="3"/>
  <c r="I186" i="3"/>
  <c r="J186" i="3"/>
  <c r="K186" i="3"/>
  <c r="L186" i="3"/>
  <c r="M186" i="3"/>
  <c r="N186" i="3"/>
  <c r="O186" i="3"/>
  <c r="P186" i="3"/>
  <c r="Q186" i="3"/>
  <c r="R186" i="3"/>
  <c r="S186" i="3"/>
  <c r="T186" i="3"/>
  <c r="AA186" i="3"/>
  <c r="AB186" i="3"/>
  <c r="AC186" i="3"/>
  <c r="AD186" i="3"/>
  <c r="AE186" i="3"/>
  <c r="B187" i="3"/>
  <c r="C187" i="3"/>
  <c r="D187" i="3"/>
  <c r="E187" i="3"/>
  <c r="F187" i="3"/>
  <c r="G187" i="3"/>
  <c r="H187" i="3"/>
  <c r="I187" i="3"/>
  <c r="J187" i="3"/>
  <c r="K187" i="3"/>
  <c r="L187" i="3"/>
  <c r="M187" i="3"/>
  <c r="N187" i="3"/>
  <c r="O187" i="3"/>
  <c r="P187" i="3"/>
  <c r="Q187" i="3"/>
  <c r="R187" i="3"/>
  <c r="S187" i="3"/>
  <c r="T187" i="3"/>
  <c r="AA187" i="3"/>
  <c r="AB187" i="3"/>
  <c r="AD187" i="3"/>
  <c r="AE187" i="3"/>
  <c r="B188" i="3"/>
  <c r="C188" i="3"/>
  <c r="D188" i="3"/>
  <c r="E188" i="3"/>
  <c r="F188" i="3"/>
  <c r="G188" i="3"/>
  <c r="H188" i="3"/>
  <c r="I188" i="3"/>
  <c r="J188" i="3"/>
  <c r="K188" i="3"/>
  <c r="L188" i="3"/>
  <c r="M188" i="3"/>
  <c r="N188" i="3"/>
  <c r="O188" i="3"/>
  <c r="P188" i="3"/>
  <c r="Q188" i="3"/>
  <c r="R188" i="3"/>
  <c r="S188" i="3"/>
  <c r="T188" i="3"/>
  <c r="AA188" i="3"/>
  <c r="AB188" i="3"/>
  <c r="AC188" i="3"/>
  <c r="AD188" i="3"/>
  <c r="AE188" i="3"/>
  <c r="A189" i="3"/>
  <c r="B189" i="3"/>
  <c r="C189" i="3"/>
  <c r="D189" i="3"/>
  <c r="E189" i="3"/>
  <c r="F189" i="3"/>
  <c r="G189" i="3"/>
  <c r="H189" i="3"/>
  <c r="I189" i="3"/>
  <c r="J189" i="3"/>
  <c r="K189" i="3"/>
  <c r="L189" i="3"/>
  <c r="M189" i="3"/>
  <c r="N189" i="3"/>
  <c r="O189" i="3"/>
  <c r="P189" i="3"/>
  <c r="Q189" i="3"/>
  <c r="R189" i="3"/>
  <c r="S189" i="3"/>
  <c r="T189" i="3"/>
  <c r="AA189" i="3"/>
  <c r="AB189" i="3"/>
  <c r="AC189" i="3"/>
  <c r="AD189" i="3"/>
  <c r="AE189" i="3"/>
  <c r="AF189" i="3"/>
  <c r="B190" i="3"/>
  <c r="C190" i="3"/>
  <c r="D190" i="3"/>
  <c r="E190" i="3"/>
  <c r="F190" i="3"/>
  <c r="G190" i="3"/>
  <c r="H190" i="3"/>
  <c r="I190" i="3"/>
  <c r="J190" i="3"/>
  <c r="K190" i="3"/>
  <c r="L190" i="3"/>
  <c r="M190" i="3"/>
  <c r="N190" i="3"/>
  <c r="O190" i="3"/>
  <c r="P190" i="3"/>
  <c r="Q190" i="3"/>
  <c r="R190" i="3"/>
  <c r="S190" i="3"/>
  <c r="T190" i="3"/>
  <c r="AA190" i="3"/>
  <c r="AB190" i="3"/>
  <c r="AC190" i="3"/>
  <c r="AD190" i="3"/>
  <c r="AE190" i="3"/>
  <c r="B191" i="3"/>
  <c r="C191" i="3"/>
  <c r="D191" i="3"/>
  <c r="E191" i="3"/>
  <c r="F191" i="3"/>
  <c r="G191" i="3"/>
  <c r="H191" i="3"/>
  <c r="I191" i="3"/>
  <c r="J191" i="3"/>
  <c r="K191" i="3"/>
  <c r="L191" i="3"/>
  <c r="M191" i="3"/>
  <c r="N191" i="3"/>
  <c r="O191" i="3"/>
  <c r="P191" i="3"/>
  <c r="Q191" i="3"/>
  <c r="R191" i="3"/>
  <c r="S191" i="3"/>
  <c r="T191" i="3"/>
  <c r="AA191" i="3"/>
  <c r="AB191" i="3"/>
  <c r="AC191" i="3"/>
  <c r="AD191" i="3"/>
  <c r="AE191" i="3"/>
  <c r="A192" i="3"/>
  <c r="B192" i="3"/>
  <c r="C192" i="3"/>
  <c r="D192" i="3"/>
  <c r="E192" i="3"/>
  <c r="F192" i="3"/>
  <c r="G192" i="3"/>
  <c r="H192" i="3"/>
  <c r="I192" i="3"/>
  <c r="J192" i="3"/>
  <c r="K192" i="3"/>
  <c r="L192" i="3"/>
  <c r="M192" i="3"/>
  <c r="N192" i="3"/>
  <c r="O192" i="3"/>
  <c r="P192" i="3"/>
  <c r="Q192" i="3"/>
  <c r="R192" i="3"/>
  <c r="S192" i="3"/>
  <c r="T192" i="3"/>
  <c r="AA192" i="3"/>
  <c r="AB192" i="3"/>
  <c r="AC192" i="3"/>
  <c r="AD192" i="3"/>
  <c r="AE192" i="3"/>
  <c r="AF192" i="3"/>
  <c r="B193" i="3"/>
  <c r="C193" i="3"/>
  <c r="D193" i="3"/>
  <c r="E193" i="3"/>
  <c r="F193" i="3"/>
  <c r="G193" i="3"/>
  <c r="H193" i="3"/>
  <c r="I193" i="3"/>
  <c r="J193" i="3"/>
  <c r="K193" i="3"/>
  <c r="L193" i="3"/>
  <c r="M193" i="3"/>
  <c r="N193" i="3"/>
  <c r="O193" i="3"/>
  <c r="P193" i="3"/>
  <c r="Q193" i="3"/>
  <c r="R193" i="3"/>
  <c r="S193" i="3"/>
  <c r="T193" i="3"/>
  <c r="AA193" i="3"/>
  <c r="AB193" i="3"/>
  <c r="AC193" i="3"/>
  <c r="AD193" i="3"/>
  <c r="AE193" i="3"/>
  <c r="B194" i="3"/>
  <c r="C194" i="3"/>
  <c r="D194" i="3"/>
  <c r="E194" i="3"/>
  <c r="F194" i="3"/>
  <c r="G194" i="3"/>
  <c r="H194" i="3"/>
  <c r="I194" i="3"/>
  <c r="J194" i="3"/>
  <c r="K194" i="3"/>
  <c r="L194" i="3"/>
  <c r="M194" i="3"/>
  <c r="N194" i="3"/>
  <c r="O194" i="3"/>
  <c r="P194" i="3"/>
  <c r="Q194" i="3"/>
  <c r="R194" i="3"/>
  <c r="S194" i="3"/>
  <c r="T194" i="3"/>
  <c r="AA194" i="3"/>
  <c r="AB194" i="3"/>
  <c r="AC194" i="3"/>
  <c r="AD194" i="3"/>
  <c r="AE194" i="3"/>
  <c r="B195" i="3"/>
  <c r="C195" i="3"/>
  <c r="D195" i="3"/>
  <c r="E195" i="3"/>
  <c r="F195" i="3"/>
  <c r="G195" i="3"/>
  <c r="H195" i="3"/>
  <c r="I195" i="3"/>
  <c r="J195" i="3"/>
  <c r="K195" i="3"/>
  <c r="L195" i="3"/>
  <c r="M195" i="3"/>
  <c r="N195" i="3"/>
  <c r="O195" i="3"/>
  <c r="P195" i="3"/>
  <c r="Q195" i="3"/>
  <c r="R195" i="3"/>
  <c r="S195" i="3"/>
  <c r="T195" i="3"/>
  <c r="AA195" i="3"/>
  <c r="AB195" i="3"/>
  <c r="AD195" i="3"/>
  <c r="AE195" i="3"/>
  <c r="B196" i="3"/>
  <c r="C196" i="3"/>
  <c r="D196" i="3"/>
  <c r="E196" i="3"/>
  <c r="F196" i="3"/>
  <c r="G196" i="3"/>
  <c r="H196" i="3"/>
  <c r="I196" i="3"/>
  <c r="J196" i="3"/>
  <c r="K196" i="3"/>
  <c r="L196" i="3"/>
  <c r="M196" i="3"/>
  <c r="N196" i="3"/>
  <c r="O196" i="3"/>
  <c r="P196" i="3"/>
  <c r="Q196" i="3"/>
  <c r="R196" i="3"/>
  <c r="S196" i="3"/>
  <c r="T196" i="3"/>
  <c r="AA196" i="3"/>
  <c r="AB196" i="3"/>
  <c r="AC196" i="3"/>
  <c r="AD196" i="3"/>
  <c r="AE196" i="3"/>
  <c r="A197" i="3"/>
  <c r="B197" i="3"/>
  <c r="C197" i="3"/>
  <c r="D197" i="3"/>
  <c r="E197" i="3"/>
  <c r="F197" i="3"/>
  <c r="G197" i="3"/>
  <c r="H197" i="3"/>
  <c r="I197" i="3"/>
  <c r="J197" i="3"/>
  <c r="K197" i="3"/>
  <c r="L197" i="3"/>
  <c r="M197" i="3"/>
  <c r="N197" i="3"/>
  <c r="O197" i="3"/>
  <c r="P197" i="3"/>
  <c r="Q197" i="3"/>
  <c r="R197" i="3"/>
  <c r="S197" i="3"/>
  <c r="T197" i="3"/>
  <c r="AA197" i="3"/>
  <c r="AB197" i="3"/>
  <c r="AC197" i="3"/>
  <c r="AD197" i="3"/>
  <c r="AE197" i="3"/>
  <c r="A198" i="3"/>
  <c r="B198" i="3"/>
  <c r="C198" i="3"/>
  <c r="D198" i="3"/>
  <c r="E198" i="3"/>
  <c r="F198" i="3"/>
  <c r="G198" i="3"/>
  <c r="H198" i="3"/>
  <c r="I198" i="3"/>
  <c r="J198" i="3"/>
  <c r="K198" i="3"/>
  <c r="L198" i="3"/>
  <c r="M198" i="3"/>
  <c r="N198" i="3"/>
  <c r="O198" i="3"/>
  <c r="P198" i="3"/>
  <c r="Q198" i="3"/>
  <c r="R198" i="3"/>
  <c r="S198" i="3"/>
  <c r="T198" i="3"/>
  <c r="AA198" i="3"/>
  <c r="AB198" i="3"/>
  <c r="AC198" i="3"/>
  <c r="AD198" i="3"/>
  <c r="AE198" i="3"/>
  <c r="AF198" i="3"/>
  <c r="B199" i="3"/>
  <c r="C199" i="3"/>
  <c r="D199" i="3"/>
  <c r="E199" i="3"/>
  <c r="F199" i="3"/>
  <c r="G199" i="3"/>
  <c r="H199" i="3"/>
  <c r="I199" i="3"/>
  <c r="J199" i="3"/>
  <c r="K199" i="3"/>
  <c r="L199" i="3"/>
  <c r="M199" i="3"/>
  <c r="N199" i="3"/>
  <c r="O199" i="3"/>
  <c r="P199" i="3"/>
  <c r="Q199" i="3"/>
  <c r="R199" i="3"/>
  <c r="S199" i="3"/>
  <c r="T199" i="3"/>
  <c r="AA199" i="3"/>
  <c r="AB199" i="3"/>
  <c r="AC199" i="3"/>
  <c r="AD199" i="3"/>
  <c r="AE199" i="3"/>
  <c r="A200" i="3"/>
  <c r="B200" i="3"/>
  <c r="C200" i="3"/>
  <c r="D200" i="3"/>
  <c r="E200" i="3"/>
  <c r="F200" i="3"/>
  <c r="G200" i="3"/>
  <c r="H200" i="3"/>
  <c r="I200" i="3"/>
  <c r="J200" i="3"/>
  <c r="K200" i="3"/>
  <c r="L200" i="3"/>
  <c r="M200" i="3"/>
  <c r="N200" i="3"/>
  <c r="O200" i="3"/>
  <c r="P200" i="3"/>
  <c r="Q200" i="3"/>
  <c r="R200" i="3"/>
  <c r="S200" i="3"/>
  <c r="T200" i="3"/>
  <c r="AA200" i="3"/>
  <c r="AB200" i="3"/>
  <c r="AC200" i="3"/>
  <c r="AD200" i="3"/>
  <c r="AE200" i="3"/>
  <c r="AF200" i="3"/>
  <c r="B201" i="3"/>
  <c r="C201" i="3"/>
  <c r="D201" i="3"/>
  <c r="E201" i="3"/>
  <c r="F201" i="3"/>
  <c r="G201" i="3"/>
  <c r="H201" i="3"/>
  <c r="I201" i="3"/>
  <c r="J201" i="3"/>
  <c r="K201" i="3"/>
  <c r="L201" i="3"/>
  <c r="M201" i="3"/>
  <c r="N201" i="3"/>
  <c r="O201" i="3"/>
  <c r="P201" i="3"/>
  <c r="Q201" i="3"/>
  <c r="R201" i="3"/>
  <c r="S201" i="3"/>
  <c r="T201" i="3"/>
  <c r="AA201" i="3"/>
  <c r="AB201" i="3"/>
  <c r="AC201" i="3"/>
  <c r="AD201" i="3"/>
  <c r="AE201" i="3"/>
  <c r="B202" i="3"/>
  <c r="C202" i="3"/>
  <c r="D202" i="3"/>
  <c r="E202" i="3"/>
  <c r="F202" i="3"/>
  <c r="G202" i="3"/>
  <c r="H202" i="3"/>
  <c r="I202" i="3"/>
  <c r="J202" i="3"/>
  <c r="K202" i="3"/>
  <c r="L202" i="3"/>
  <c r="M202" i="3"/>
  <c r="N202" i="3"/>
  <c r="O202" i="3"/>
  <c r="P202" i="3"/>
  <c r="Q202" i="3"/>
  <c r="R202" i="3"/>
  <c r="S202" i="3"/>
  <c r="T202" i="3"/>
  <c r="AA202" i="3"/>
  <c r="AB202" i="3"/>
  <c r="AC202" i="3"/>
  <c r="AD202" i="3"/>
  <c r="AE202" i="3"/>
  <c r="B203" i="3"/>
  <c r="C203" i="3"/>
  <c r="D203" i="3"/>
  <c r="E203" i="3"/>
  <c r="F203" i="3"/>
  <c r="G203" i="3"/>
  <c r="H203" i="3"/>
  <c r="I203" i="3"/>
  <c r="J203" i="3"/>
  <c r="K203" i="3"/>
  <c r="L203" i="3"/>
  <c r="M203" i="3"/>
  <c r="N203" i="3"/>
  <c r="O203" i="3"/>
  <c r="P203" i="3"/>
  <c r="Q203" i="3"/>
  <c r="R203" i="3"/>
  <c r="S203" i="3"/>
  <c r="T203" i="3"/>
  <c r="AA203" i="3"/>
  <c r="AB203" i="3"/>
  <c r="AC203" i="3"/>
  <c r="AD203" i="3"/>
  <c r="AE203" i="3"/>
  <c r="AE204" i="3"/>
  <c r="B206" i="3"/>
  <c r="B207" i="3"/>
  <c r="C207" i="3"/>
  <c r="D207" i="3"/>
  <c r="E207" i="3"/>
  <c r="F207" i="3"/>
  <c r="G207" i="3"/>
  <c r="H207" i="3"/>
  <c r="I207" i="3"/>
  <c r="J207" i="3"/>
  <c r="K207" i="3"/>
  <c r="L207" i="3"/>
  <c r="M207" i="3"/>
  <c r="N207" i="3"/>
  <c r="O207" i="3"/>
  <c r="P207" i="3"/>
  <c r="Q207" i="3"/>
  <c r="R207" i="3"/>
  <c r="S207" i="3"/>
  <c r="T207" i="3"/>
  <c r="AA207" i="3"/>
  <c r="AB207" i="3"/>
  <c r="AC207" i="3"/>
  <c r="AD207" i="3"/>
  <c r="AE207" i="3"/>
  <c r="B208" i="3"/>
  <c r="C208" i="3"/>
  <c r="D208" i="3"/>
  <c r="E208" i="3"/>
  <c r="F208" i="3"/>
  <c r="G208" i="3"/>
  <c r="H208" i="3"/>
  <c r="I208" i="3"/>
  <c r="J208" i="3"/>
  <c r="K208" i="3"/>
  <c r="L208" i="3"/>
  <c r="M208" i="3"/>
  <c r="N208" i="3"/>
  <c r="O208" i="3"/>
  <c r="P208" i="3"/>
  <c r="Q208" i="3"/>
  <c r="R208" i="3"/>
  <c r="S208" i="3"/>
  <c r="T208" i="3"/>
  <c r="AA208" i="3"/>
  <c r="AB208" i="3"/>
  <c r="AC208" i="3"/>
  <c r="AD208" i="3"/>
  <c r="AE208" i="3"/>
  <c r="B209" i="3"/>
  <c r="C209" i="3"/>
  <c r="D209" i="3"/>
  <c r="E209" i="3"/>
  <c r="F209" i="3"/>
  <c r="G209" i="3"/>
  <c r="H209" i="3"/>
  <c r="I209" i="3"/>
  <c r="J209" i="3"/>
  <c r="K209" i="3"/>
  <c r="L209" i="3"/>
  <c r="M209" i="3"/>
  <c r="N209" i="3"/>
  <c r="O209" i="3"/>
  <c r="P209" i="3"/>
  <c r="Q209" i="3"/>
  <c r="R209" i="3"/>
  <c r="S209" i="3"/>
  <c r="T209" i="3"/>
  <c r="AA209" i="3"/>
  <c r="AB209" i="3"/>
  <c r="AC209" i="3"/>
  <c r="AD209" i="3"/>
  <c r="AE209" i="3"/>
  <c r="B210" i="3"/>
  <c r="C210" i="3"/>
  <c r="D210" i="3"/>
  <c r="E210" i="3"/>
  <c r="F210" i="3"/>
  <c r="G210" i="3"/>
  <c r="H210" i="3"/>
  <c r="I210" i="3"/>
  <c r="J210" i="3"/>
  <c r="K210" i="3"/>
  <c r="L210" i="3"/>
  <c r="M210" i="3"/>
  <c r="N210" i="3"/>
  <c r="O210" i="3"/>
  <c r="P210" i="3"/>
  <c r="Q210" i="3"/>
  <c r="R210" i="3"/>
  <c r="S210" i="3"/>
  <c r="T210" i="3"/>
  <c r="AA210" i="3"/>
  <c r="AB210" i="3"/>
  <c r="AD210" i="3"/>
  <c r="AE210" i="3"/>
  <c r="B211" i="3"/>
  <c r="C211" i="3"/>
  <c r="D211" i="3"/>
  <c r="E211" i="3"/>
  <c r="F211" i="3"/>
  <c r="G211" i="3"/>
  <c r="H211" i="3"/>
  <c r="I211" i="3"/>
  <c r="J211" i="3"/>
  <c r="K211" i="3"/>
  <c r="L211" i="3"/>
  <c r="M211" i="3"/>
  <c r="N211" i="3"/>
  <c r="O211" i="3"/>
  <c r="P211" i="3"/>
  <c r="Q211" i="3"/>
  <c r="R211" i="3"/>
  <c r="S211" i="3"/>
  <c r="T211" i="3"/>
  <c r="AA211" i="3"/>
  <c r="AB211" i="3"/>
  <c r="AC211" i="3"/>
  <c r="AE211" i="3"/>
  <c r="B212" i="3"/>
  <c r="C212" i="3"/>
  <c r="D212" i="3"/>
  <c r="E212" i="3"/>
  <c r="F212" i="3"/>
  <c r="G212" i="3"/>
  <c r="H212" i="3"/>
  <c r="I212" i="3"/>
  <c r="J212" i="3"/>
  <c r="K212" i="3"/>
  <c r="L212" i="3"/>
  <c r="M212" i="3"/>
  <c r="N212" i="3"/>
  <c r="O212" i="3"/>
  <c r="P212" i="3"/>
  <c r="Q212" i="3"/>
  <c r="R212" i="3"/>
  <c r="S212" i="3"/>
  <c r="T212" i="3"/>
  <c r="AA212" i="3"/>
  <c r="AB212" i="3"/>
  <c r="AC212" i="3"/>
  <c r="AD212" i="3"/>
  <c r="AE212" i="3"/>
  <c r="A213" i="3"/>
  <c r="B213" i="3"/>
  <c r="C213" i="3"/>
  <c r="D213" i="3"/>
  <c r="E213" i="3"/>
  <c r="F213" i="3"/>
  <c r="G213" i="3"/>
  <c r="H213" i="3"/>
  <c r="I213" i="3"/>
  <c r="J213" i="3"/>
  <c r="K213" i="3"/>
  <c r="L213" i="3"/>
  <c r="M213" i="3"/>
  <c r="N213" i="3"/>
  <c r="O213" i="3"/>
  <c r="P213" i="3"/>
  <c r="Q213" i="3"/>
  <c r="R213" i="3"/>
  <c r="S213" i="3"/>
  <c r="T213" i="3"/>
  <c r="AA213" i="3"/>
  <c r="AB213" i="3"/>
  <c r="AC213" i="3"/>
  <c r="AD213" i="3"/>
  <c r="AE213" i="3"/>
  <c r="AF213" i="3"/>
  <c r="B214" i="3"/>
  <c r="C214" i="3"/>
  <c r="D214" i="3"/>
  <c r="E214" i="3"/>
  <c r="F214" i="3"/>
  <c r="G214" i="3"/>
  <c r="H214" i="3"/>
  <c r="I214" i="3"/>
  <c r="J214" i="3"/>
  <c r="K214" i="3"/>
  <c r="L214" i="3"/>
  <c r="M214" i="3"/>
  <c r="N214" i="3"/>
  <c r="O214" i="3"/>
  <c r="P214" i="3"/>
  <c r="Q214" i="3"/>
  <c r="R214" i="3"/>
  <c r="S214" i="3"/>
  <c r="T214" i="3"/>
  <c r="AA214" i="3"/>
  <c r="AB214" i="3"/>
  <c r="AC214" i="3"/>
  <c r="AD214" i="3"/>
  <c r="AE214" i="3"/>
  <c r="B215" i="3"/>
  <c r="C215" i="3"/>
  <c r="D215" i="3"/>
  <c r="E215" i="3"/>
  <c r="F215" i="3"/>
  <c r="G215" i="3"/>
  <c r="H215" i="3"/>
  <c r="I215" i="3"/>
  <c r="J215" i="3"/>
  <c r="K215" i="3"/>
  <c r="L215" i="3"/>
  <c r="M215" i="3"/>
  <c r="N215" i="3"/>
  <c r="O215" i="3"/>
  <c r="P215" i="3"/>
  <c r="Q215" i="3"/>
  <c r="R215" i="3"/>
  <c r="S215" i="3"/>
  <c r="T215" i="3"/>
  <c r="AA215" i="3"/>
  <c r="AB215" i="3"/>
  <c r="AC215" i="3"/>
  <c r="AD215" i="3"/>
  <c r="AE215" i="3"/>
  <c r="A216" i="3"/>
  <c r="B216" i="3"/>
  <c r="C216" i="3"/>
  <c r="D216" i="3"/>
  <c r="E216" i="3"/>
  <c r="F216" i="3"/>
  <c r="G216" i="3"/>
  <c r="H216" i="3"/>
  <c r="I216" i="3"/>
  <c r="J216" i="3"/>
  <c r="K216" i="3"/>
  <c r="L216" i="3"/>
  <c r="M216" i="3"/>
  <c r="N216" i="3"/>
  <c r="O216" i="3"/>
  <c r="P216" i="3"/>
  <c r="Q216" i="3"/>
  <c r="R216" i="3"/>
  <c r="S216" i="3"/>
  <c r="T216" i="3"/>
  <c r="AA216" i="3"/>
  <c r="AB216" i="3"/>
  <c r="AD216" i="3"/>
  <c r="AE216" i="3"/>
  <c r="AE217" i="3"/>
  <c r="B219" i="3"/>
  <c r="D219" i="3"/>
  <c r="E219" i="3"/>
  <c r="F219" i="3"/>
  <c r="G219" i="3"/>
  <c r="H219" i="3"/>
  <c r="I219" i="3"/>
  <c r="J219" i="3"/>
  <c r="K219" i="3"/>
  <c r="L219" i="3"/>
  <c r="M219" i="3"/>
  <c r="N219" i="3"/>
  <c r="O219" i="3"/>
  <c r="P219" i="3"/>
  <c r="Q219" i="3"/>
  <c r="R219" i="3"/>
  <c r="S219" i="3"/>
  <c r="T219" i="3"/>
  <c r="A220" i="3"/>
  <c r="B220" i="3"/>
  <c r="C220" i="3"/>
  <c r="D220" i="3"/>
  <c r="E220" i="3"/>
  <c r="F220" i="3"/>
  <c r="G220" i="3"/>
  <c r="H220" i="3"/>
  <c r="I220" i="3"/>
  <c r="J220" i="3"/>
  <c r="K220" i="3"/>
  <c r="L220" i="3"/>
  <c r="M220" i="3"/>
  <c r="N220" i="3"/>
  <c r="O220" i="3"/>
  <c r="P220" i="3"/>
  <c r="Q220" i="3"/>
  <c r="R220" i="3"/>
  <c r="S220" i="3"/>
  <c r="T220" i="3"/>
  <c r="AA220" i="3"/>
  <c r="AB220" i="3"/>
  <c r="AC220" i="3"/>
  <c r="AD220" i="3"/>
  <c r="AE220" i="3"/>
  <c r="AF220" i="3"/>
  <c r="A221" i="3"/>
  <c r="B221" i="3"/>
  <c r="C221" i="3"/>
  <c r="D221" i="3"/>
  <c r="E221" i="3"/>
  <c r="F221" i="3"/>
  <c r="G221" i="3"/>
  <c r="H221" i="3"/>
  <c r="I221" i="3"/>
  <c r="J221" i="3"/>
  <c r="K221" i="3"/>
  <c r="L221" i="3"/>
  <c r="M221" i="3"/>
  <c r="N221" i="3"/>
  <c r="O221" i="3"/>
  <c r="P221" i="3"/>
  <c r="Q221" i="3"/>
  <c r="R221" i="3"/>
  <c r="S221" i="3"/>
  <c r="T221" i="3"/>
  <c r="AA221" i="3"/>
  <c r="AB221" i="3"/>
  <c r="AC221" i="3"/>
  <c r="AD221" i="3"/>
  <c r="AE221" i="3"/>
  <c r="AF221" i="3"/>
  <c r="B222" i="3"/>
  <c r="C222" i="3"/>
  <c r="D222" i="3"/>
  <c r="E222" i="3"/>
  <c r="F222" i="3"/>
  <c r="G222" i="3"/>
  <c r="H222" i="3"/>
  <c r="I222" i="3"/>
  <c r="J222" i="3"/>
  <c r="K222" i="3"/>
  <c r="L222" i="3"/>
  <c r="M222" i="3"/>
  <c r="N222" i="3"/>
  <c r="O222" i="3"/>
  <c r="P222" i="3"/>
  <c r="Q222" i="3"/>
  <c r="R222" i="3"/>
  <c r="S222" i="3"/>
  <c r="T222" i="3"/>
  <c r="AA222" i="3"/>
  <c r="AB222" i="3"/>
  <c r="AC222" i="3"/>
  <c r="AD222" i="3"/>
  <c r="AE222" i="3"/>
  <c r="B223" i="3"/>
  <c r="C223" i="3"/>
  <c r="D223" i="3"/>
  <c r="E223" i="3"/>
  <c r="F223" i="3"/>
  <c r="G223" i="3"/>
  <c r="H223" i="3"/>
  <c r="I223" i="3"/>
  <c r="J223" i="3"/>
  <c r="K223" i="3"/>
  <c r="L223" i="3"/>
  <c r="M223" i="3"/>
  <c r="N223" i="3"/>
  <c r="O223" i="3"/>
  <c r="P223" i="3"/>
  <c r="Q223" i="3"/>
  <c r="R223" i="3"/>
  <c r="S223" i="3"/>
  <c r="T223" i="3"/>
  <c r="AA223" i="3"/>
  <c r="AB223" i="3"/>
  <c r="AC223" i="3"/>
  <c r="AD223" i="3"/>
  <c r="AE223" i="3"/>
  <c r="B224" i="3"/>
  <c r="C224" i="3"/>
  <c r="D224" i="3"/>
  <c r="E224" i="3"/>
  <c r="F224" i="3"/>
  <c r="G224" i="3"/>
  <c r="H224" i="3"/>
  <c r="I224" i="3"/>
  <c r="J224" i="3"/>
  <c r="K224" i="3"/>
  <c r="L224" i="3"/>
  <c r="M224" i="3"/>
  <c r="N224" i="3"/>
  <c r="O224" i="3"/>
  <c r="P224" i="3"/>
  <c r="Q224" i="3"/>
  <c r="R224" i="3"/>
  <c r="S224" i="3"/>
  <c r="T224" i="3"/>
  <c r="AA224" i="3"/>
  <c r="AB224" i="3"/>
  <c r="AC224" i="3"/>
  <c r="AD224" i="3"/>
  <c r="AE224" i="3"/>
  <c r="B225" i="3"/>
  <c r="C225" i="3"/>
  <c r="D225" i="3"/>
  <c r="E225" i="3"/>
  <c r="F225" i="3"/>
  <c r="G225" i="3"/>
  <c r="H225" i="3"/>
  <c r="I225" i="3"/>
  <c r="J225" i="3"/>
  <c r="K225" i="3"/>
  <c r="L225" i="3"/>
  <c r="M225" i="3"/>
  <c r="N225" i="3"/>
  <c r="O225" i="3"/>
  <c r="P225" i="3"/>
  <c r="Q225" i="3"/>
  <c r="R225" i="3"/>
  <c r="S225" i="3"/>
  <c r="T225" i="3"/>
  <c r="AA225" i="3"/>
  <c r="AB225" i="3"/>
  <c r="AC225" i="3"/>
  <c r="AD225" i="3"/>
  <c r="AE225" i="3"/>
  <c r="A226" i="3"/>
  <c r="B226" i="3"/>
  <c r="C226" i="3"/>
  <c r="D226" i="3"/>
  <c r="E226" i="3"/>
  <c r="F226" i="3"/>
  <c r="G226" i="3"/>
  <c r="H226" i="3"/>
  <c r="I226" i="3"/>
  <c r="J226" i="3"/>
  <c r="K226" i="3"/>
  <c r="L226" i="3"/>
  <c r="M226" i="3"/>
  <c r="N226" i="3"/>
  <c r="O226" i="3"/>
  <c r="P226" i="3"/>
  <c r="Q226" i="3"/>
  <c r="R226" i="3"/>
  <c r="S226" i="3"/>
  <c r="T226" i="3"/>
  <c r="AA226" i="3"/>
  <c r="AB226" i="3"/>
  <c r="AC226" i="3"/>
  <c r="AD226" i="3"/>
  <c r="AE226" i="3"/>
  <c r="AF226" i="3"/>
  <c r="B227" i="3"/>
  <c r="C227" i="3"/>
  <c r="D227" i="3"/>
  <c r="E227" i="3"/>
  <c r="F227" i="3"/>
  <c r="G227" i="3"/>
  <c r="H227" i="3"/>
  <c r="I227" i="3"/>
  <c r="J227" i="3"/>
  <c r="K227" i="3"/>
  <c r="L227" i="3"/>
  <c r="M227" i="3"/>
  <c r="N227" i="3"/>
  <c r="O227" i="3"/>
  <c r="P227" i="3"/>
  <c r="Q227" i="3"/>
  <c r="R227" i="3"/>
  <c r="S227" i="3"/>
  <c r="T227" i="3"/>
  <c r="AA227" i="3"/>
  <c r="AB227" i="3"/>
  <c r="AC227" i="3"/>
  <c r="AD227" i="3"/>
  <c r="AE227" i="3"/>
  <c r="A228" i="3"/>
  <c r="B228" i="3"/>
  <c r="C228" i="3"/>
  <c r="D228" i="3"/>
  <c r="E228" i="3"/>
  <c r="F228" i="3"/>
  <c r="G228" i="3"/>
  <c r="H228" i="3"/>
  <c r="I228" i="3"/>
  <c r="J228" i="3"/>
  <c r="K228" i="3"/>
  <c r="L228" i="3"/>
  <c r="M228" i="3"/>
  <c r="N228" i="3"/>
  <c r="O228" i="3"/>
  <c r="P228" i="3"/>
  <c r="Q228" i="3"/>
  <c r="R228" i="3"/>
  <c r="S228" i="3"/>
  <c r="T228" i="3"/>
  <c r="AA228" i="3"/>
  <c r="AB228" i="3"/>
  <c r="AC228" i="3"/>
  <c r="AD228" i="3"/>
  <c r="AE228" i="3"/>
  <c r="AF228" i="3"/>
  <c r="B229" i="3"/>
  <c r="C229" i="3"/>
  <c r="D229" i="3"/>
  <c r="E229" i="3"/>
  <c r="F229" i="3"/>
  <c r="G229" i="3"/>
  <c r="H229" i="3"/>
  <c r="I229" i="3"/>
  <c r="J229" i="3"/>
  <c r="K229" i="3"/>
  <c r="L229" i="3"/>
  <c r="M229" i="3"/>
  <c r="N229" i="3"/>
  <c r="O229" i="3"/>
  <c r="P229" i="3"/>
  <c r="Q229" i="3"/>
  <c r="R229" i="3"/>
  <c r="S229" i="3"/>
  <c r="T229" i="3"/>
  <c r="AA229" i="3"/>
  <c r="AB229" i="3"/>
  <c r="AC229" i="3"/>
  <c r="AD229" i="3"/>
  <c r="AE229" i="3"/>
  <c r="AF229" i="3"/>
  <c r="B230" i="3"/>
  <c r="C230" i="3"/>
  <c r="D230" i="3"/>
  <c r="E230" i="3"/>
  <c r="F230" i="3"/>
  <c r="G230" i="3"/>
  <c r="H230" i="3"/>
  <c r="I230" i="3"/>
  <c r="J230" i="3"/>
  <c r="K230" i="3"/>
  <c r="L230" i="3"/>
  <c r="M230" i="3"/>
  <c r="N230" i="3"/>
  <c r="O230" i="3"/>
  <c r="P230" i="3"/>
  <c r="Q230" i="3"/>
  <c r="R230" i="3"/>
  <c r="S230" i="3"/>
  <c r="T230" i="3"/>
  <c r="AA230" i="3"/>
  <c r="AB230" i="3"/>
  <c r="AC230" i="3"/>
  <c r="AD230" i="3"/>
  <c r="AE230" i="3"/>
  <c r="B231" i="3"/>
  <c r="C231" i="3"/>
  <c r="D231" i="3"/>
  <c r="E231" i="3"/>
  <c r="F231" i="3"/>
  <c r="G231" i="3"/>
  <c r="H231" i="3"/>
  <c r="I231" i="3"/>
  <c r="J231" i="3"/>
  <c r="K231" i="3"/>
  <c r="L231" i="3"/>
  <c r="M231" i="3"/>
  <c r="N231" i="3"/>
  <c r="O231" i="3"/>
  <c r="P231" i="3"/>
  <c r="Q231" i="3"/>
  <c r="R231" i="3"/>
  <c r="S231" i="3"/>
  <c r="T231" i="3"/>
  <c r="AA231" i="3"/>
  <c r="AB231" i="3"/>
  <c r="AD231" i="3"/>
  <c r="AE231" i="3"/>
  <c r="B232" i="3"/>
  <c r="C232" i="3"/>
  <c r="D232" i="3"/>
  <c r="E232" i="3"/>
  <c r="F232" i="3"/>
  <c r="G232" i="3"/>
  <c r="H232" i="3"/>
  <c r="I232" i="3"/>
  <c r="J232" i="3"/>
  <c r="K232" i="3"/>
  <c r="L232" i="3"/>
  <c r="M232" i="3"/>
  <c r="N232" i="3"/>
  <c r="O232" i="3"/>
  <c r="P232" i="3"/>
  <c r="Q232" i="3"/>
  <c r="R232" i="3"/>
  <c r="S232" i="3"/>
  <c r="T232" i="3"/>
  <c r="AA232" i="3"/>
  <c r="AB232" i="3"/>
  <c r="AC232" i="3"/>
  <c r="AD232" i="3"/>
  <c r="AE232" i="3"/>
  <c r="B233" i="3"/>
  <c r="C233" i="3"/>
  <c r="D233" i="3"/>
  <c r="E233" i="3"/>
  <c r="F233" i="3"/>
  <c r="G233" i="3"/>
  <c r="H233" i="3"/>
  <c r="I233" i="3"/>
  <c r="J233" i="3"/>
  <c r="K233" i="3"/>
  <c r="L233" i="3"/>
  <c r="M233" i="3"/>
  <c r="N233" i="3"/>
  <c r="O233" i="3"/>
  <c r="P233" i="3"/>
  <c r="Q233" i="3"/>
  <c r="R233" i="3"/>
  <c r="S233" i="3"/>
  <c r="T233" i="3"/>
  <c r="AA233" i="3"/>
  <c r="AB233" i="3"/>
  <c r="AC233" i="3"/>
  <c r="AD233" i="3"/>
  <c r="AE233" i="3"/>
  <c r="A234" i="3"/>
  <c r="B234" i="3"/>
  <c r="C234" i="3"/>
  <c r="D234" i="3"/>
  <c r="E234" i="3"/>
  <c r="F234" i="3"/>
  <c r="G234" i="3"/>
  <c r="H234" i="3"/>
  <c r="I234" i="3"/>
  <c r="J234" i="3"/>
  <c r="K234" i="3"/>
  <c r="L234" i="3"/>
  <c r="M234" i="3"/>
  <c r="N234" i="3"/>
  <c r="O234" i="3"/>
  <c r="P234" i="3"/>
  <c r="Q234" i="3"/>
  <c r="R234" i="3"/>
  <c r="S234" i="3"/>
  <c r="T234" i="3"/>
  <c r="AA234" i="3"/>
  <c r="AB234" i="3"/>
  <c r="AC234" i="3"/>
  <c r="AD234" i="3"/>
  <c r="AE234" i="3"/>
  <c r="AF234" i="3"/>
  <c r="B235" i="3"/>
  <c r="C235" i="3"/>
  <c r="D235" i="3"/>
  <c r="E235" i="3"/>
  <c r="F235" i="3"/>
  <c r="G235" i="3"/>
  <c r="H235" i="3"/>
  <c r="I235" i="3"/>
  <c r="J235" i="3"/>
  <c r="K235" i="3"/>
  <c r="L235" i="3"/>
  <c r="M235" i="3"/>
  <c r="N235" i="3"/>
  <c r="O235" i="3"/>
  <c r="P235" i="3"/>
  <c r="Q235" i="3"/>
  <c r="R235" i="3"/>
  <c r="S235" i="3"/>
  <c r="T235" i="3"/>
  <c r="AA235" i="3"/>
  <c r="AB235" i="3"/>
  <c r="AC235" i="3"/>
  <c r="AD235" i="3"/>
  <c r="AE235" i="3"/>
  <c r="B236" i="3"/>
  <c r="C236" i="3"/>
  <c r="D236" i="3"/>
  <c r="E236" i="3"/>
  <c r="F236" i="3"/>
  <c r="G236" i="3"/>
  <c r="H236" i="3"/>
  <c r="I236" i="3"/>
  <c r="J236" i="3"/>
  <c r="K236" i="3"/>
  <c r="L236" i="3"/>
  <c r="M236" i="3"/>
  <c r="N236" i="3"/>
  <c r="O236" i="3"/>
  <c r="P236" i="3"/>
  <c r="Q236" i="3"/>
  <c r="R236" i="3"/>
  <c r="S236" i="3"/>
  <c r="T236" i="3"/>
  <c r="AA236" i="3"/>
  <c r="AB236" i="3"/>
  <c r="AC236" i="3"/>
  <c r="AD236" i="3"/>
  <c r="AE236" i="3"/>
  <c r="B237" i="3"/>
  <c r="C237" i="3"/>
  <c r="D237" i="3"/>
  <c r="E237" i="3"/>
  <c r="F237" i="3"/>
  <c r="G237" i="3"/>
  <c r="H237" i="3"/>
  <c r="I237" i="3"/>
  <c r="J237" i="3"/>
  <c r="K237" i="3"/>
  <c r="L237" i="3"/>
  <c r="M237" i="3"/>
  <c r="N237" i="3"/>
  <c r="O237" i="3"/>
  <c r="P237" i="3"/>
  <c r="Q237" i="3"/>
  <c r="R237" i="3"/>
  <c r="S237" i="3"/>
  <c r="T237" i="3"/>
  <c r="AA237" i="3"/>
  <c r="AB237" i="3"/>
  <c r="AC237" i="3"/>
  <c r="AD237" i="3"/>
  <c r="AE237" i="3"/>
  <c r="AF237" i="3"/>
  <c r="B238" i="3"/>
  <c r="C238" i="3"/>
  <c r="D238" i="3"/>
  <c r="E238" i="3"/>
  <c r="F238" i="3"/>
  <c r="G238" i="3"/>
  <c r="H238" i="3"/>
  <c r="I238" i="3"/>
  <c r="J238" i="3"/>
  <c r="K238" i="3"/>
  <c r="L238" i="3"/>
  <c r="M238" i="3"/>
  <c r="N238" i="3"/>
  <c r="O238" i="3"/>
  <c r="P238" i="3"/>
  <c r="Q238" i="3"/>
  <c r="R238" i="3"/>
  <c r="S238" i="3"/>
  <c r="T238" i="3"/>
  <c r="AA238" i="3"/>
  <c r="AB238" i="3"/>
  <c r="AC238" i="3"/>
  <c r="AD238" i="3"/>
  <c r="AE238" i="3"/>
  <c r="B239" i="3"/>
  <c r="C239" i="3"/>
  <c r="D239" i="3"/>
  <c r="E239" i="3"/>
  <c r="F239" i="3"/>
  <c r="G239" i="3"/>
  <c r="H239" i="3"/>
  <c r="I239" i="3"/>
  <c r="J239" i="3"/>
  <c r="K239" i="3"/>
  <c r="L239" i="3"/>
  <c r="M239" i="3"/>
  <c r="N239" i="3"/>
  <c r="O239" i="3"/>
  <c r="P239" i="3"/>
  <c r="Q239" i="3"/>
  <c r="R239" i="3"/>
  <c r="S239" i="3"/>
  <c r="T239" i="3"/>
  <c r="AA239" i="3"/>
  <c r="AB239" i="3"/>
  <c r="AC239" i="3"/>
  <c r="AD239" i="3"/>
  <c r="AE239" i="3"/>
  <c r="B240" i="3"/>
  <c r="C240" i="3"/>
  <c r="D240" i="3"/>
  <c r="E240" i="3"/>
  <c r="F240" i="3"/>
  <c r="G240" i="3"/>
  <c r="H240" i="3"/>
  <c r="I240" i="3"/>
  <c r="J240" i="3"/>
  <c r="K240" i="3"/>
  <c r="L240" i="3"/>
  <c r="M240" i="3"/>
  <c r="N240" i="3"/>
  <c r="O240" i="3"/>
  <c r="P240" i="3"/>
  <c r="Q240" i="3"/>
  <c r="R240" i="3"/>
  <c r="S240" i="3"/>
  <c r="T240" i="3"/>
  <c r="AA240" i="3"/>
  <c r="AB240" i="3"/>
  <c r="AC240" i="3"/>
  <c r="AD240" i="3"/>
  <c r="AE240" i="3"/>
  <c r="B241" i="3"/>
  <c r="C241" i="3"/>
  <c r="D241" i="3"/>
  <c r="E241" i="3"/>
  <c r="F241" i="3"/>
  <c r="G241" i="3"/>
  <c r="H241" i="3"/>
  <c r="I241" i="3"/>
  <c r="J241" i="3"/>
  <c r="K241" i="3"/>
  <c r="L241" i="3"/>
  <c r="M241" i="3"/>
  <c r="N241" i="3"/>
  <c r="O241" i="3"/>
  <c r="P241" i="3"/>
  <c r="Q241" i="3"/>
  <c r="R241" i="3"/>
  <c r="S241" i="3"/>
  <c r="T241" i="3"/>
  <c r="AA241" i="3"/>
  <c r="AB241" i="3"/>
  <c r="AC241" i="3"/>
  <c r="AD241" i="3"/>
  <c r="AE241" i="3"/>
  <c r="A242" i="3"/>
  <c r="B242" i="3"/>
  <c r="C242" i="3"/>
  <c r="D242" i="3"/>
  <c r="E242" i="3"/>
  <c r="F242" i="3"/>
  <c r="G242" i="3"/>
  <c r="H242" i="3"/>
  <c r="I242" i="3"/>
  <c r="J242" i="3"/>
  <c r="K242" i="3"/>
  <c r="L242" i="3"/>
  <c r="M242" i="3"/>
  <c r="N242" i="3"/>
  <c r="O242" i="3"/>
  <c r="P242" i="3"/>
  <c r="Q242" i="3"/>
  <c r="R242" i="3"/>
  <c r="S242" i="3"/>
  <c r="T242" i="3"/>
  <c r="AA242" i="3"/>
  <c r="AB242" i="3"/>
  <c r="AC242" i="3"/>
  <c r="AD242" i="3"/>
  <c r="AE242" i="3"/>
  <c r="B243" i="3"/>
  <c r="C243" i="3"/>
  <c r="D243" i="3"/>
  <c r="E243" i="3"/>
  <c r="F243" i="3"/>
  <c r="G243" i="3"/>
  <c r="H243" i="3"/>
  <c r="I243" i="3"/>
  <c r="J243" i="3"/>
  <c r="K243" i="3"/>
  <c r="L243" i="3"/>
  <c r="M243" i="3"/>
  <c r="N243" i="3"/>
  <c r="O243" i="3"/>
  <c r="P243" i="3"/>
  <c r="Q243" i="3"/>
  <c r="R243" i="3"/>
  <c r="S243" i="3"/>
  <c r="T243" i="3"/>
  <c r="AA243" i="3"/>
  <c r="AB243" i="3"/>
  <c r="AC243" i="3"/>
  <c r="AD243" i="3"/>
  <c r="AE243" i="3"/>
  <c r="B244" i="3"/>
  <c r="C244" i="3"/>
  <c r="D244" i="3"/>
  <c r="E244" i="3"/>
  <c r="F244" i="3"/>
  <c r="G244" i="3"/>
  <c r="H244" i="3"/>
  <c r="I244" i="3"/>
  <c r="J244" i="3"/>
  <c r="K244" i="3"/>
  <c r="L244" i="3"/>
  <c r="M244" i="3"/>
  <c r="N244" i="3"/>
  <c r="O244" i="3"/>
  <c r="P244" i="3"/>
  <c r="Q244" i="3"/>
  <c r="R244" i="3"/>
  <c r="S244" i="3"/>
  <c r="T244" i="3"/>
  <c r="AA244" i="3"/>
  <c r="AB244" i="3"/>
  <c r="AC244" i="3"/>
  <c r="AD244" i="3"/>
  <c r="AE244" i="3"/>
  <c r="B245" i="3"/>
  <c r="C245" i="3"/>
  <c r="D245" i="3"/>
  <c r="E245" i="3"/>
  <c r="F245" i="3"/>
  <c r="G245" i="3"/>
  <c r="H245" i="3"/>
  <c r="I245" i="3"/>
  <c r="J245" i="3"/>
  <c r="K245" i="3"/>
  <c r="L245" i="3"/>
  <c r="M245" i="3"/>
  <c r="N245" i="3"/>
  <c r="O245" i="3"/>
  <c r="P245" i="3"/>
  <c r="Q245" i="3"/>
  <c r="R245" i="3"/>
  <c r="S245" i="3"/>
  <c r="T245" i="3"/>
  <c r="AA245" i="3"/>
  <c r="AB245" i="3"/>
  <c r="AC245" i="3"/>
  <c r="AD245" i="3"/>
  <c r="AE245" i="3"/>
  <c r="AF245" i="3"/>
  <c r="B246" i="3"/>
  <c r="C246" i="3"/>
  <c r="D246" i="3"/>
  <c r="E246" i="3"/>
  <c r="F246" i="3"/>
  <c r="G246" i="3"/>
  <c r="H246" i="3"/>
  <c r="I246" i="3"/>
  <c r="J246" i="3"/>
  <c r="K246" i="3"/>
  <c r="L246" i="3"/>
  <c r="M246" i="3"/>
  <c r="N246" i="3"/>
  <c r="O246" i="3"/>
  <c r="P246" i="3"/>
  <c r="Q246" i="3"/>
  <c r="R246" i="3"/>
  <c r="S246" i="3"/>
  <c r="T246" i="3"/>
  <c r="AA246" i="3"/>
  <c r="AB246" i="3"/>
  <c r="AC246" i="3"/>
  <c r="AD246" i="3"/>
  <c r="AE246" i="3"/>
  <c r="B247" i="3"/>
  <c r="C247" i="3"/>
  <c r="D247" i="3"/>
  <c r="E247" i="3"/>
  <c r="F247" i="3"/>
  <c r="G247" i="3"/>
  <c r="H247" i="3"/>
  <c r="I247" i="3"/>
  <c r="J247" i="3"/>
  <c r="K247" i="3"/>
  <c r="L247" i="3"/>
  <c r="M247" i="3"/>
  <c r="N247" i="3"/>
  <c r="O247" i="3"/>
  <c r="P247" i="3"/>
  <c r="Q247" i="3"/>
  <c r="R247" i="3"/>
  <c r="S247" i="3"/>
  <c r="T247" i="3"/>
  <c r="AA247" i="3"/>
  <c r="AB247" i="3"/>
  <c r="AC247" i="3"/>
  <c r="AD247" i="3"/>
  <c r="AE247" i="3"/>
  <c r="B248" i="3"/>
  <c r="C248" i="3"/>
  <c r="D248" i="3"/>
  <c r="E248" i="3"/>
  <c r="F248" i="3"/>
  <c r="G248" i="3"/>
  <c r="H248" i="3"/>
  <c r="I248" i="3"/>
  <c r="J248" i="3"/>
  <c r="K248" i="3"/>
  <c r="L248" i="3"/>
  <c r="M248" i="3"/>
  <c r="N248" i="3"/>
  <c r="O248" i="3"/>
  <c r="P248" i="3"/>
  <c r="Q248" i="3"/>
  <c r="R248" i="3"/>
  <c r="S248" i="3"/>
  <c r="T248" i="3"/>
  <c r="AA248" i="3"/>
  <c r="AB248" i="3"/>
  <c r="AC248" i="3"/>
  <c r="AD248" i="3"/>
  <c r="AE248" i="3"/>
  <c r="A249" i="3"/>
  <c r="B249" i="3"/>
  <c r="C249" i="3"/>
  <c r="D249" i="3"/>
  <c r="E249" i="3"/>
  <c r="F249" i="3"/>
  <c r="G249" i="3"/>
  <c r="H249" i="3"/>
  <c r="I249" i="3"/>
  <c r="J249" i="3"/>
  <c r="K249" i="3"/>
  <c r="L249" i="3"/>
  <c r="M249" i="3"/>
  <c r="N249" i="3"/>
  <c r="O249" i="3"/>
  <c r="P249" i="3"/>
  <c r="Q249" i="3"/>
  <c r="R249" i="3"/>
  <c r="S249" i="3"/>
  <c r="T249" i="3"/>
  <c r="AA249" i="3"/>
  <c r="AB249" i="3"/>
  <c r="AC249" i="3"/>
  <c r="AD249" i="3"/>
  <c r="AE249" i="3"/>
  <c r="AF249" i="3"/>
  <c r="B250" i="3"/>
  <c r="C250" i="3"/>
  <c r="D250" i="3"/>
  <c r="E250" i="3"/>
  <c r="F250" i="3"/>
  <c r="G250" i="3"/>
  <c r="H250" i="3"/>
  <c r="I250" i="3"/>
  <c r="J250" i="3"/>
  <c r="K250" i="3"/>
  <c r="L250" i="3"/>
  <c r="M250" i="3"/>
  <c r="N250" i="3"/>
  <c r="O250" i="3"/>
  <c r="P250" i="3"/>
  <c r="Q250" i="3"/>
  <c r="R250" i="3"/>
  <c r="S250" i="3"/>
  <c r="T250" i="3"/>
  <c r="AA250" i="3"/>
  <c r="AB250" i="3"/>
  <c r="AC250" i="3"/>
  <c r="AD250" i="3"/>
  <c r="AE250" i="3"/>
  <c r="B251" i="3"/>
  <c r="C251" i="3"/>
  <c r="D251" i="3"/>
  <c r="E251" i="3"/>
  <c r="F251" i="3"/>
  <c r="G251" i="3"/>
  <c r="H251" i="3"/>
  <c r="I251" i="3"/>
  <c r="J251" i="3"/>
  <c r="K251" i="3"/>
  <c r="L251" i="3"/>
  <c r="M251" i="3"/>
  <c r="N251" i="3"/>
  <c r="O251" i="3"/>
  <c r="P251" i="3"/>
  <c r="Q251" i="3"/>
  <c r="R251" i="3"/>
  <c r="S251" i="3"/>
  <c r="T251" i="3"/>
  <c r="AA251" i="3"/>
  <c r="AB251" i="3"/>
  <c r="AC251" i="3"/>
  <c r="AD251" i="3"/>
  <c r="AE251" i="3"/>
  <c r="B252" i="3"/>
  <c r="C252" i="3"/>
  <c r="D252" i="3"/>
  <c r="E252" i="3"/>
  <c r="F252" i="3"/>
  <c r="G252" i="3"/>
  <c r="H252" i="3"/>
  <c r="I252" i="3"/>
  <c r="J252" i="3"/>
  <c r="K252" i="3"/>
  <c r="L252" i="3"/>
  <c r="M252" i="3"/>
  <c r="N252" i="3"/>
  <c r="O252" i="3"/>
  <c r="P252" i="3"/>
  <c r="Q252" i="3"/>
  <c r="R252" i="3"/>
  <c r="S252" i="3"/>
  <c r="T252" i="3"/>
  <c r="AA252" i="3"/>
  <c r="AB252" i="3"/>
  <c r="AC252" i="3"/>
  <c r="AD252" i="3"/>
  <c r="AE252" i="3"/>
  <c r="B253" i="3"/>
  <c r="C253" i="3"/>
  <c r="D253" i="3"/>
  <c r="E253" i="3"/>
  <c r="F253" i="3"/>
  <c r="G253" i="3"/>
  <c r="H253" i="3"/>
  <c r="I253" i="3"/>
  <c r="J253" i="3"/>
  <c r="K253" i="3"/>
  <c r="L253" i="3"/>
  <c r="M253" i="3"/>
  <c r="N253" i="3"/>
  <c r="O253" i="3"/>
  <c r="P253" i="3"/>
  <c r="Q253" i="3"/>
  <c r="R253" i="3"/>
  <c r="S253" i="3"/>
  <c r="T253" i="3"/>
  <c r="AA253" i="3"/>
  <c r="AB253" i="3"/>
  <c r="AC253" i="3"/>
  <c r="AD253" i="3"/>
  <c r="AE253" i="3"/>
  <c r="AF253" i="3"/>
  <c r="B254" i="3"/>
  <c r="C254" i="3"/>
  <c r="D254" i="3"/>
  <c r="E254" i="3"/>
  <c r="F254" i="3"/>
  <c r="G254" i="3"/>
  <c r="H254" i="3"/>
  <c r="I254" i="3"/>
  <c r="J254" i="3"/>
  <c r="K254" i="3"/>
  <c r="L254" i="3"/>
  <c r="M254" i="3"/>
  <c r="N254" i="3"/>
  <c r="O254" i="3"/>
  <c r="P254" i="3"/>
  <c r="Q254" i="3"/>
  <c r="R254" i="3"/>
  <c r="S254" i="3"/>
  <c r="T254" i="3"/>
  <c r="AA254" i="3"/>
  <c r="AB254" i="3"/>
  <c r="AD254" i="3"/>
  <c r="AE254" i="3"/>
  <c r="B255" i="3"/>
  <c r="C255" i="3"/>
  <c r="D255" i="3"/>
  <c r="E255" i="3"/>
  <c r="F255" i="3"/>
  <c r="G255" i="3"/>
  <c r="H255" i="3"/>
  <c r="I255" i="3"/>
  <c r="J255" i="3"/>
  <c r="K255" i="3"/>
  <c r="L255" i="3"/>
  <c r="M255" i="3"/>
  <c r="N255" i="3"/>
  <c r="O255" i="3"/>
  <c r="P255" i="3"/>
  <c r="Q255" i="3"/>
  <c r="R255" i="3"/>
  <c r="S255" i="3"/>
  <c r="T255" i="3"/>
  <c r="AA255" i="3"/>
  <c r="AB255" i="3"/>
  <c r="AC255" i="3"/>
  <c r="AD255" i="3"/>
  <c r="AE255" i="3"/>
  <c r="B256" i="3"/>
  <c r="C256" i="3"/>
  <c r="D256" i="3"/>
  <c r="E256" i="3"/>
  <c r="F256" i="3"/>
  <c r="G256" i="3"/>
  <c r="H256" i="3"/>
  <c r="I256" i="3"/>
  <c r="J256" i="3"/>
  <c r="K256" i="3"/>
  <c r="L256" i="3"/>
  <c r="M256" i="3"/>
  <c r="N256" i="3"/>
  <c r="O256" i="3"/>
  <c r="P256" i="3"/>
  <c r="Q256" i="3"/>
  <c r="R256" i="3"/>
  <c r="S256" i="3"/>
  <c r="T256" i="3"/>
  <c r="AA256" i="3"/>
  <c r="AB256" i="3"/>
  <c r="AC256" i="3"/>
  <c r="AD256" i="3"/>
  <c r="AE256" i="3"/>
  <c r="A257" i="3"/>
  <c r="B257" i="3"/>
  <c r="C257" i="3"/>
  <c r="D257" i="3"/>
  <c r="E257" i="3"/>
  <c r="F257" i="3"/>
  <c r="G257" i="3"/>
  <c r="H257" i="3"/>
  <c r="I257" i="3"/>
  <c r="J257" i="3"/>
  <c r="K257" i="3"/>
  <c r="L257" i="3"/>
  <c r="M257" i="3"/>
  <c r="N257" i="3"/>
  <c r="O257" i="3"/>
  <c r="P257" i="3"/>
  <c r="Q257" i="3"/>
  <c r="R257" i="3"/>
  <c r="S257" i="3"/>
  <c r="T257" i="3"/>
  <c r="AA257" i="3"/>
  <c r="AB257" i="3"/>
  <c r="AC257" i="3"/>
  <c r="AD257" i="3"/>
  <c r="AE257" i="3"/>
  <c r="AF257" i="3"/>
  <c r="A258" i="3"/>
  <c r="B258" i="3"/>
  <c r="C258" i="3"/>
  <c r="D258" i="3"/>
  <c r="E258" i="3"/>
  <c r="F258" i="3"/>
  <c r="G258" i="3"/>
  <c r="H258" i="3"/>
  <c r="I258" i="3"/>
  <c r="J258" i="3"/>
  <c r="K258" i="3"/>
  <c r="L258" i="3"/>
  <c r="M258" i="3"/>
  <c r="N258" i="3"/>
  <c r="O258" i="3"/>
  <c r="P258" i="3"/>
  <c r="Q258" i="3"/>
  <c r="R258" i="3"/>
  <c r="S258" i="3"/>
  <c r="T258" i="3"/>
  <c r="AA258" i="3"/>
  <c r="AB258" i="3"/>
  <c r="AC258" i="3"/>
  <c r="AD258" i="3"/>
  <c r="AE258" i="3"/>
  <c r="AF258" i="3"/>
  <c r="B259" i="3"/>
  <c r="C259" i="3"/>
  <c r="D259" i="3"/>
  <c r="E259" i="3"/>
  <c r="F259" i="3"/>
  <c r="G259" i="3"/>
  <c r="H259" i="3"/>
  <c r="I259" i="3"/>
  <c r="J259" i="3"/>
  <c r="K259" i="3"/>
  <c r="L259" i="3"/>
  <c r="M259" i="3"/>
  <c r="N259" i="3"/>
  <c r="O259" i="3"/>
  <c r="P259" i="3"/>
  <c r="Q259" i="3"/>
  <c r="R259" i="3"/>
  <c r="S259" i="3"/>
  <c r="T259" i="3"/>
  <c r="AA259" i="3"/>
  <c r="AB259" i="3"/>
  <c r="AC259" i="3"/>
  <c r="AD259" i="3"/>
  <c r="AE259" i="3"/>
  <c r="A260" i="3"/>
  <c r="B260" i="3"/>
  <c r="C260" i="3"/>
  <c r="D260" i="3"/>
  <c r="E260" i="3"/>
  <c r="F260" i="3"/>
  <c r="G260" i="3"/>
  <c r="H260" i="3"/>
  <c r="I260" i="3"/>
  <c r="J260" i="3"/>
  <c r="K260" i="3"/>
  <c r="L260" i="3"/>
  <c r="M260" i="3"/>
  <c r="N260" i="3"/>
  <c r="O260" i="3"/>
  <c r="P260" i="3"/>
  <c r="Q260" i="3"/>
  <c r="R260" i="3"/>
  <c r="S260" i="3"/>
  <c r="T260" i="3"/>
  <c r="AA260" i="3"/>
  <c r="AB260" i="3"/>
  <c r="AC260" i="3"/>
  <c r="AD260" i="3"/>
  <c r="AE260" i="3"/>
  <c r="AF260" i="3"/>
  <c r="B261" i="3"/>
  <c r="C261" i="3"/>
  <c r="D261" i="3"/>
  <c r="E261" i="3"/>
  <c r="F261" i="3"/>
  <c r="G261" i="3"/>
  <c r="H261" i="3"/>
  <c r="I261" i="3"/>
  <c r="J261" i="3"/>
  <c r="K261" i="3"/>
  <c r="L261" i="3"/>
  <c r="M261" i="3"/>
  <c r="N261" i="3"/>
  <c r="O261" i="3"/>
  <c r="P261" i="3"/>
  <c r="Q261" i="3"/>
  <c r="R261" i="3"/>
  <c r="S261" i="3"/>
  <c r="T261" i="3"/>
  <c r="AA261" i="3"/>
  <c r="AB261" i="3"/>
  <c r="AC261" i="3"/>
  <c r="AD261" i="3"/>
  <c r="AE261" i="3"/>
  <c r="AF261" i="3"/>
  <c r="B262" i="3"/>
  <c r="C262" i="3"/>
  <c r="D262" i="3"/>
  <c r="E262" i="3"/>
  <c r="F262" i="3"/>
  <c r="G262" i="3"/>
  <c r="H262" i="3"/>
  <c r="I262" i="3"/>
  <c r="J262" i="3"/>
  <c r="K262" i="3"/>
  <c r="L262" i="3"/>
  <c r="M262" i="3"/>
  <c r="N262" i="3"/>
  <c r="O262" i="3"/>
  <c r="P262" i="3"/>
  <c r="Q262" i="3"/>
  <c r="R262" i="3"/>
  <c r="S262" i="3"/>
  <c r="T262" i="3"/>
  <c r="AA262" i="3"/>
  <c r="AB262" i="3"/>
  <c r="AC262" i="3"/>
  <c r="AD262" i="3"/>
  <c r="AE262" i="3"/>
  <c r="AE263" i="3"/>
  <c r="B267" i="3"/>
  <c r="B269" i="3"/>
  <c r="B270" i="3"/>
  <c r="C270" i="3"/>
  <c r="D270" i="3"/>
  <c r="E270" i="3"/>
  <c r="F270" i="3"/>
  <c r="G270" i="3"/>
  <c r="H270" i="3"/>
  <c r="I270" i="3"/>
  <c r="J270" i="3"/>
  <c r="K270" i="3"/>
  <c r="L270" i="3"/>
  <c r="M270" i="3"/>
  <c r="N270" i="3"/>
  <c r="O270" i="3"/>
  <c r="P270" i="3"/>
  <c r="Q270" i="3"/>
  <c r="R270" i="3"/>
  <c r="S270" i="3"/>
  <c r="T270" i="3"/>
  <c r="AA270" i="3"/>
  <c r="AB270" i="3"/>
  <c r="AC270" i="3"/>
  <c r="AD270" i="3"/>
  <c r="AE270" i="3"/>
  <c r="A271" i="3"/>
  <c r="B271" i="3"/>
  <c r="C271" i="3"/>
  <c r="D271" i="3"/>
  <c r="E271" i="3"/>
  <c r="F271" i="3"/>
  <c r="G271" i="3"/>
  <c r="H271" i="3"/>
  <c r="I271" i="3"/>
  <c r="J271" i="3"/>
  <c r="K271" i="3"/>
  <c r="L271" i="3"/>
  <c r="M271" i="3"/>
  <c r="N271" i="3"/>
  <c r="O271" i="3"/>
  <c r="P271" i="3"/>
  <c r="Q271" i="3"/>
  <c r="R271" i="3"/>
  <c r="S271" i="3"/>
  <c r="T271" i="3"/>
  <c r="AA271" i="3"/>
  <c r="AB271" i="3"/>
  <c r="AC271" i="3"/>
  <c r="AD271" i="3"/>
  <c r="AE271" i="3"/>
  <c r="AF271" i="3"/>
  <c r="B272" i="3"/>
  <c r="C272" i="3"/>
  <c r="D272" i="3"/>
  <c r="E272" i="3"/>
  <c r="F272" i="3"/>
  <c r="G272" i="3"/>
  <c r="H272" i="3"/>
  <c r="I272" i="3"/>
  <c r="J272" i="3"/>
  <c r="K272" i="3"/>
  <c r="L272" i="3"/>
  <c r="M272" i="3"/>
  <c r="N272" i="3"/>
  <c r="O272" i="3"/>
  <c r="P272" i="3"/>
  <c r="Q272" i="3"/>
  <c r="R272" i="3"/>
  <c r="S272" i="3"/>
  <c r="T272" i="3"/>
  <c r="AA272" i="3"/>
  <c r="AB272" i="3"/>
  <c r="AC272" i="3"/>
  <c r="AD272" i="3"/>
  <c r="AE272" i="3"/>
  <c r="A273" i="3"/>
  <c r="B273" i="3"/>
  <c r="C273" i="3"/>
  <c r="D273" i="3"/>
  <c r="E273" i="3"/>
  <c r="F273" i="3"/>
  <c r="G273" i="3"/>
  <c r="H273" i="3"/>
  <c r="I273" i="3"/>
  <c r="J273" i="3"/>
  <c r="K273" i="3"/>
  <c r="L273" i="3"/>
  <c r="M273" i="3"/>
  <c r="N273" i="3"/>
  <c r="O273" i="3"/>
  <c r="P273" i="3"/>
  <c r="Q273" i="3"/>
  <c r="R273" i="3"/>
  <c r="S273" i="3"/>
  <c r="T273" i="3"/>
  <c r="AA273" i="3"/>
  <c r="AB273" i="3"/>
  <c r="AC273" i="3"/>
  <c r="AD273" i="3"/>
  <c r="AE273" i="3"/>
  <c r="AF273" i="3"/>
  <c r="B274" i="3"/>
  <c r="C274" i="3"/>
  <c r="D274" i="3"/>
  <c r="E274" i="3"/>
  <c r="F274" i="3"/>
  <c r="G274" i="3"/>
  <c r="H274" i="3"/>
  <c r="I274" i="3"/>
  <c r="J274" i="3"/>
  <c r="K274" i="3"/>
  <c r="L274" i="3"/>
  <c r="M274" i="3"/>
  <c r="N274" i="3"/>
  <c r="O274" i="3"/>
  <c r="P274" i="3"/>
  <c r="Q274" i="3"/>
  <c r="R274" i="3"/>
  <c r="S274" i="3"/>
  <c r="T274" i="3"/>
  <c r="AA274" i="3"/>
  <c r="AB274" i="3"/>
  <c r="AC274" i="3"/>
  <c r="AD274" i="3"/>
  <c r="AE274" i="3"/>
  <c r="A275" i="3"/>
  <c r="B275" i="3"/>
  <c r="C275" i="3"/>
  <c r="D275" i="3"/>
  <c r="E275" i="3"/>
  <c r="F275" i="3"/>
  <c r="G275" i="3"/>
  <c r="H275" i="3"/>
  <c r="I275" i="3"/>
  <c r="J275" i="3"/>
  <c r="K275" i="3"/>
  <c r="L275" i="3"/>
  <c r="M275" i="3"/>
  <c r="N275" i="3"/>
  <c r="O275" i="3"/>
  <c r="P275" i="3"/>
  <c r="Q275" i="3"/>
  <c r="R275" i="3"/>
  <c r="S275" i="3"/>
  <c r="T275" i="3"/>
  <c r="AA275" i="3"/>
  <c r="AB275" i="3"/>
  <c r="AC275" i="3"/>
  <c r="AD275" i="3"/>
  <c r="AE275" i="3"/>
  <c r="B276" i="3"/>
  <c r="C276" i="3"/>
  <c r="D276" i="3"/>
  <c r="E276" i="3"/>
  <c r="F276" i="3"/>
  <c r="G276" i="3"/>
  <c r="H276" i="3"/>
  <c r="I276" i="3"/>
  <c r="J276" i="3"/>
  <c r="K276" i="3"/>
  <c r="L276" i="3"/>
  <c r="M276" i="3"/>
  <c r="N276" i="3"/>
  <c r="O276" i="3"/>
  <c r="P276" i="3"/>
  <c r="Q276" i="3"/>
  <c r="R276" i="3"/>
  <c r="S276" i="3"/>
  <c r="T276" i="3"/>
  <c r="AA276" i="3"/>
  <c r="AB276" i="3"/>
  <c r="AC276" i="3"/>
  <c r="AD276" i="3"/>
  <c r="AE276" i="3"/>
  <c r="B277" i="3"/>
  <c r="C277" i="3"/>
  <c r="D277" i="3"/>
  <c r="E277" i="3"/>
  <c r="F277" i="3"/>
  <c r="G277" i="3"/>
  <c r="H277" i="3"/>
  <c r="I277" i="3"/>
  <c r="J277" i="3"/>
  <c r="K277" i="3"/>
  <c r="L277" i="3"/>
  <c r="M277" i="3"/>
  <c r="N277" i="3"/>
  <c r="O277" i="3"/>
  <c r="P277" i="3"/>
  <c r="Q277" i="3"/>
  <c r="R277" i="3"/>
  <c r="S277" i="3"/>
  <c r="T277" i="3"/>
  <c r="AA277" i="3"/>
  <c r="AB277" i="3"/>
  <c r="AC277" i="3"/>
  <c r="AD277" i="3"/>
  <c r="AE277" i="3"/>
  <c r="B278" i="3"/>
  <c r="C278" i="3"/>
  <c r="D278" i="3"/>
  <c r="E278" i="3"/>
  <c r="F278" i="3"/>
  <c r="G278" i="3"/>
  <c r="H278" i="3"/>
  <c r="I278" i="3"/>
  <c r="J278" i="3"/>
  <c r="K278" i="3"/>
  <c r="L278" i="3"/>
  <c r="M278" i="3"/>
  <c r="N278" i="3"/>
  <c r="O278" i="3"/>
  <c r="P278" i="3"/>
  <c r="Q278" i="3"/>
  <c r="R278" i="3"/>
  <c r="S278" i="3"/>
  <c r="T278" i="3"/>
  <c r="AA278" i="3"/>
  <c r="AB278" i="3"/>
  <c r="AC278" i="3"/>
  <c r="AD278" i="3"/>
  <c r="AE278" i="3"/>
  <c r="A279" i="3"/>
  <c r="B279" i="3"/>
  <c r="C279" i="3"/>
  <c r="D279" i="3"/>
  <c r="E279" i="3"/>
  <c r="F279" i="3"/>
  <c r="G279" i="3"/>
  <c r="H279" i="3"/>
  <c r="I279" i="3"/>
  <c r="J279" i="3"/>
  <c r="K279" i="3"/>
  <c r="L279" i="3"/>
  <c r="M279" i="3"/>
  <c r="N279" i="3"/>
  <c r="O279" i="3"/>
  <c r="P279" i="3"/>
  <c r="Q279" i="3"/>
  <c r="R279" i="3"/>
  <c r="S279" i="3"/>
  <c r="T279" i="3"/>
  <c r="AA279" i="3"/>
  <c r="AB279" i="3"/>
  <c r="AD279" i="3"/>
  <c r="AE279" i="3"/>
  <c r="A280" i="3"/>
  <c r="B280" i="3"/>
  <c r="C280" i="3"/>
  <c r="D280" i="3"/>
  <c r="E280" i="3"/>
  <c r="F280" i="3"/>
  <c r="G280" i="3"/>
  <c r="H280" i="3"/>
  <c r="I280" i="3"/>
  <c r="J280" i="3"/>
  <c r="K280" i="3"/>
  <c r="L280" i="3"/>
  <c r="M280" i="3"/>
  <c r="N280" i="3"/>
  <c r="O280" i="3"/>
  <c r="P280" i="3"/>
  <c r="Q280" i="3"/>
  <c r="R280" i="3"/>
  <c r="S280" i="3"/>
  <c r="T280" i="3"/>
  <c r="AA280" i="3"/>
  <c r="AB280" i="3"/>
  <c r="AC280" i="3"/>
  <c r="AD280" i="3"/>
  <c r="AE280" i="3"/>
  <c r="AF280" i="3"/>
  <c r="A281" i="3"/>
  <c r="B281" i="3"/>
  <c r="C281" i="3"/>
  <c r="D281" i="3"/>
  <c r="E281" i="3"/>
  <c r="F281" i="3"/>
  <c r="G281" i="3"/>
  <c r="H281" i="3"/>
  <c r="I281" i="3"/>
  <c r="J281" i="3"/>
  <c r="K281" i="3"/>
  <c r="L281" i="3"/>
  <c r="M281" i="3"/>
  <c r="N281" i="3"/>
  <c r="O281" i="3"/>
  <c r="P281" i="3"/>
  <c r="Q281" i="3"/>
  <c r="R281" i="3"/>
  <c r="S281" i="3"/>
  <c r="T281" i="3"/>
  <c r="AA281" i="3"/>
  <c r="AB281" i="3"/>
  <c r="AC281" i="3"/>
  <c r="AD281" i="3"/>
  <c r="AE281" i="3"/>
  <c r="AF281" i="3"/>
  <c r="A282" i="3"/>
  <c r="B282" i="3"/>
  <c r="C282" i="3"/>
  <c r="D282" i="3"/>
  <c r="E282" i="3"/>
  <c r="F282" i="3"/>
  <c r="G282" i="3"/>
  <c r="H282" i="3"/>
  <c r="I282" i="3"/>
  <c r="J282" i="3"/>
  <c r="K282" i="3"/>
  <c r="L282" i="3"/>
  <c r="M282" i="3"/>
  <c r="N282" i="3"/>
  <c r="O282" i="3"/>
  <c r="P282" i="3"/>
  <c r="Q282" i="3"/>
  <c r="R282" i="3"/>
  <c r="S282" i="3"/>
  <c r="T282" i="3"/>
  <c r="AA282" i="3"/>
  <c r="AB282" i="3"/>
  <c r="AC282" i="3"/>
  <c r="AD282" i="3"/>
  <c r="AE282" i="3"/>
  <c r="AF282" i="3"/>
  <c r="B283" i="3"/>
  <c r="C283" i="3"/>
  <c r="D283" i="3"/>
  <c r="E283" i="3"/>
  <c r="F283" i="3"/>
  <c r="G283" i="3"/>
  <c r="H283" i="3"/>
  <c r="I283" i="3"/>
  <c r="J283" i="3"/>
  <c r="K283" i="3"/>
  <c r="L283" i="3"/>
  <c r="M283" i="3"/>
  <c r="N283" i="3"/>
  <c r="O283" i="3"/>
  <c r="P283" i="3"/>
  <c r="Q283" i="3"/>
  <c r="R283" i="3"/>
  <c r="S283" i="3"/>
  <c r="T283" i="3"/>
  <c r="AA283" i="3"/>
  <c r="AB283" i="3"/>
  <c r="AC283" i="3"/>
  <c r="AD283" i="3"/>
  <c r="AE283" i="3"/>
  <c r="B284" i="3"/>
  <c r="C284" i="3"/>
  <c r="D284" i="3"/>
  <c r="E284" i="3"/>
  <c r="F284" i="3"/>
  <c r="G284" i="3"/>
  <c r="H284" i="3"/>
  <c r="I284" i="3"/>
  <c r="J284" i="3"/>
  <c r="K284" i="3"/>
  <c r="L284" i="3"/>
  <c r="M284" i="3"/>
  <c r="N284" i="3"/>
  <c r="O284" i="3"/>
  <c r="P284" i="3"/>
  <c r="Q284" i="3"/>
  <c r="R284" i="3"/>
  <c r="S284" i="3"/>
  <c r="T284" i="3"/>
  <c r="AA284" i="3"/>
  <c r="AB284" i="3"/>
  <c r="AC284" i="3"/>
  <c r="AD284" i="3"/>
  <c r="AE284" i="3"/>
  <c r="B285" i="3"/>
  <c r="C285" i="3"/>
  <c r="D285" i="3"/>
  <c r="E285" i="3"/>
  <c r="F285" i="3"/>
  <c r="G285" i="3"/>
  <c r="H285" i="3"/>
  <c r="I285" i="3"/>
  <c r="J285" i="3"/>
  <c r="K285" i="3"/>
  <c r="L285" i="3"/>
  <c r="M285" i="3"/>
  <c r="N285" i="3"/>
  <c r="O285" i="3"/>
  <c r="P285" i="3"/>
  <c r="Q285" i="3"/>
  <c r="R285" i="3"/>
  <c r="S285" i="3"/>
  <c r="T285" i="3"/>
  <c r="AA285" i="3"/>
  <c r="AB285" i="3"/>
  <c r="AC285" i="3"/>
  <c r="AD285" i="3"/>
  <c r="AE285" i="3"/>
  <c r="B286" i="3"/>
  <c r="C286" i="3"/>
  <c r="D286" i="3"/>
  <c r="E286" i="3"/>
  <c r="F286" i="3"/>
  <c r="G286" i="3"/>
  <c r="H286" i="3"/>
  <c r="I286" i="3"/>
  <c r="J286" i="3"/>
  <c r="K286" i="3"/>
  <c r="L286" i="3"/>
  <c r="M286" i="3"/>
  <c r="N286" i="3"/>
  <c r="O286" i="3"/>
  <c r="P286" i="3"/>
  <c r="Q286" i="3"/>
  <c r="R286" i="3"/>
  <c r="S286" i="3"/>
  <c r="T286" i="3"/>
  <c r="AA286" i="3"/>
  <c r="AB286" i="3"/>
  <c r="AC286" i="3"/>
  <c r="AD286" i="3"/>
  <c r="AE286" i="3"/>
  <c r="A287" i="3"/>
  <c r="B287" i="3"/>
  <c r="C287" i="3"/>
  <c r="D287" i="3"/>
  <c r="E287" i="3"/>
  <c r="F287" i="3"/>
  <c r="G287" i="3"/>
  <c r="H287" i="3"/>
  <c r="I287" i="3"/>
  <c r="J287" i="3"/>
  <c r="K287" i="3"/>
  <c r="L287" i="3"/>
  <c r="M287" i="3"/>
  <c r="N287" i="3"/>
  <c r="O287" i="3"/>
  <c r="P287" i="3"/>
  <c r="Q287" i="3"/>
  <c r="R287" i="3"/>
  <c r="S287" i="3"/>
  <c r="T287" i="3"/>
  <c r="AA287" i="3"/>
  <c r="AB287" i="3"/>
  <c r="AC287" i="3"/>
  <c r="AD287" i="3"/>
  <c r="AE287" i="3"/>
  <c r="A288" i="3"/>
  <c r="B288" i="3"/>
  <c r="C288" i="3"/>
  <c r="D288" i="3"/>
  <c r="E288" i="3"/>
  <c r="F288" i="3"/>
  <c r="G288" i="3"/>
  <c r="H288" i="3"/>
  <c r="I288" i="3"/>
  <c r="J288" i="3"/>
  <c r="K288" i="3"/>
  <c r="L288" i="3"/>
  <c r="M288" i="3"/>
  <c r="N288" i="3"/>
  <c r="O288" i="3"/>
  <c r="P288" i="3"/>
  <c r="Q288" i="3"/>
  <c r="R288" i="3"/>
  <c r="S288" i="3"/>
  <c r="T288" i="3"/>
  <c r="AA288" i="3"/>
  <c r="AB288" i="3"/>
  <c r="AC288" i="3"/>
  <c r="AD288" i="3"/>
  <c r="AE288" i="3"/>
  <c r="AF288" i="3"/>
  <c r="B289" i="3"/>
  <c r="C289" i="3"/>
  <c r="D289" i="3"/>
  <c r="E289" i="3"/>
  <c r="F289" i="3"/>
  <c r="G289" i="3"/>
  <c r="H289" i="3"/>
  <c r="I289" i="3"/>
  <c r="J289" i="3"/>
  <c r="K289" i="3"/>
  <c r="L289" i="3"/>
  <c r="M289" i="3"/>
  <c r="N289" i="3"/>
  <c r="O289" i="3"/>
  <c r="P289" i="3"/>
  <c r="Q289" i="3"/>
  <c r="R289" i="3"/>
  <c r="S289" i="3"/>
  <c r="T289" i="3"/>
  <c r="AA289" i="3"/>
  <c r="AB289" i="3"/>
  <c r="AD289" i="3"/>
  <c r="AE289" i="3"/>
  <c r="B290" i="3"/>
  <c r="C290" i="3"/>
  <c r="D290" i="3"/>
  <c r="E290" i="3"/>
  <c r="F290" i="3"/>
  <c r="G290" i="3"/>
  <c r="H290" i="3"/>
  <c r="I290" i="3"/>
  <c r="J290" i="3"/>
  <c r="K290" i="3"/>
  <c r="L290" i="3"/>
  <c r="M290" i="3"/>
  <c r="N290" i="3"/>
  <c r="O290" i="3"/>
  <c r="P290" i="3"/>
  <c r="Q290" i="3"/>
  <c r="R290" i="3"/>
  <c r="S290" i="3"/>
  <c r="T290" i="3"/>
  <c r="AA290" i="3"/>
  <c r="AB290" i="3"/>
  <c r="AC290" i="3"/>
  <c r="AD290" i="3"/>
  <c r="AE290" i="3"/>
  <c r="A291" i="3"/>
  <c r="B291" i="3"/>
  <c r="C291" i="3"/>
  <c r="D291" i="3"/>
  <c r="E291" i="3"/>
  <c r="F291" i="3"/>
  <c r="G291" i="3"/>
  <c r="H291" i="3"/>
  <c r="I291" i="3"/>
  <c r="J291" i="3"/>
  <c r="K291" i="3"/>
  <c r="L291" i="3"/>
  <c r="M291" i="3"/>
  <c r="N291" i="3"/>
  <c r="O291" i="3"/>
  <c r="P291" i="3"/>
  <c r="Q291" i="3"/>
  <c r="R291" i="3"/>
  <c r="S291" i="3"/>
  <c r="T291" i="3"/>
  <c r="AA291" i="3"/>
  <c r="AB291" i="3"/>
  <c r="AC291" i="3"/>
  <c r="AD291" i="3"/>
  <c r="AE291" i="3"/>
  <c r="AF291" i="3"/>
  <c r="B292" i="3"/>
  <c r="C292" i="3"/>
  <c r="D292" i="3"/>
  <c r="E292" i="3"/>
  <c r="F292" i="3"/>
  <c r="G292" i="3"/>
  <c r="H292" i="3"/>
  <c r="I292" i="3"/>
  <c r="J292" i="3"/>
  <c r="K292" i="3"/>
  <c r="L292" i="3"/>
  <c r="M292" i="3"/>
  <c r="N292" i="3"/>
  <c r="O292" i="3"/>
  <c r="P292" i="3"/>
  <c r="Q292" i="3"/>
  <c r="R292" i="3"/>
  <c r="S292" i="3"/>
  <c r="T292" i="3"/>
  <c r="AA292" i="3"/>
  <c r="AB292" i="3"/>
  <c r="AC292" i="3"/>
  <c r="AD292" i="3"/>
  <c r="AE292" i="3"/>
  <c r="B293" i="3"/>
  <c r="C293" i="3"/>
  <c r="D293" i="3"/>
  <c r="E293" i="3"/>
  <c r="F293" i="3"/>
  <c r="G293" i="3"/>
  <c r="H293" i="3"/>
  <c r="I293" i="3"/>
  <c r="J293" i="3"/>
  <c r="K293" i="3"/>
  <c r="L293" i="3"/>
  <c r="M293" i="3"/>
  <c r="N293" i="3"/>
  <c r="O293" i="3"/>
  <c r="P293" i="3"/>
  <c r="Q293" i="3"/>
  <c r="R293" i="3"/>
  <c r="S293" i="3"/>
  <c r="T293" i="3"/>
  <c r="AA293" i="3"/>
  <c r="AB293" i="3"/>
  <c r="AC293" i="3"/>
  <c r="AD293" i="3"/>
  <c r="AE293" i="3"/>
  <c r="B294" i="3"/>
  <c r="C294" i="3"/>
  <c r="D294" i="3"/>
  <c r="E294" i="3"/>
  <c r="F294" i="3"/>
  <c r="G294" i="3"/>
  <c r="H294" i="3"/>
  <c r="I294" i="3"/>
  <c r="J294" i="3"/>
  <c r="K294" i="3"/>
  <c r="L294" i="3"/>
  <c r="M294" i="3"/>
  <c r="N294" i="3"/>
  <c r="O294" i="3"/>
  <c r="P294" i="3"/>
  <c r="Q294" i="3"/>
  <c r="R294" i="3"/>
  <c r="S294" i="3"/>
  <c r="T294" i="3"/>
  <c r="AA294" i="3"/>
  <c r="AB294" i="3"/>
  <c r="AC294" i="3"/>
  <c r="AD294" i="3"/>
  <c r="AE294" i="3"/>
  <c r="AE295" i="3"/>
  <c r="B299" i="3"/>
  <c r="B301" i="3"/>
  <c r="A302" i="3"/>
  <c r="B302" i="3"/>
  <c r="C302" i="3"/>
  <c r="D302" i="3"/>
  <c r="E302" i="3"/>
  <c r="F302" i="3"/>
  <c r="G302" i="3"/>
  <c r="H302" i="3"/>
  <c r="I302" i="3"/>
  <c r="J302" i="3"/>
  <c r="K302" i="3"/>
  <c r="L302" i="3"/>
  <c r="M302" i="3"/>
  <c r="N302" i="3"/>
  <c r="O302" i="3"/>
  <c r="P302" i="3"/>
  <c r="Q302" i="3"/>
  <c r="R302" i="3"/>
  <c r="S302" i="3"/>
  <c r="T302" i="3"/>
  <c r="AA302" i="3"/>
  <c r="AB302" i="3"/>
  <c r="AC302" i="3"/>
  <c r="AD302" i="3"/>
  <c r="AE302" i="3"/>
  <c r="AF302" i="3"/>
  <c r="B303" i="3"/>
  <c r="C303" i="3"/>
  <c r="D303" i="3"/>
  <c r="E303" i="3"/>
  <c r="F303" i="3"/>
  <c r="G303" i="3"/>
  <c r="H303" i="3"/>
  <c r="I303" i="3"/>
  <c r="J303" i="3"/>
  <c r="K303" i="3"/>
  <c r="L303" i="3"/>
  <c r="M303" i="3"/>
  <c r="N303" i="3"/>
  <c r="O303" i="3"/>
  <c r="P303" i="3"/>
  <c r="Q303" i="3"/>
  <c r="R303" i="3"/>
  <c r="S303" i="3"/>
  <c r="T303" i="3"/>
  <c r="AA303" i="3"/>
  <c r="AB303" i="3"/>
  <c r="AC303" i="3"/>
  <c r="AD303" i="3"/>
  <c r="AE303" i="3"/>
  <c r="AF303" i="3"/>
  <c r="B304" i="3"/>
  <c r="C304" i="3"/>
  <c r="D304" i="3"/>
  <c r="E304" i="3"/>
  <c r="F304" i="3"/>
  <c r="G304" i="3"/>
  <c r="H304" i="3"/>
  <c r="I304" i="3"/>
  <c r="J304" i="3"/>
  <c r="K304" i="3"/>
  <c r="L304" i="3"/>
  <c r="M304" i="3"/>
  <c r="N304" i="3"/>
  <c r="O304" i="3"/>
  <c r="P304" i="3"/>
  <c r="Q304" i="3"/>
  <c r="R304" i="3"/>
  <c r="S304" i="3"/>
  <c r="T304" i="3"/>
  <c r="AA304" i="3"/>
  <c r="AB304" i="3"/>
  <c r="AC304" i="3"/>
  <c r="AD304" i="3"/>
  <c r="AE304" i="3"/>
  <c r="B305" i="3"/>
  <c r="C305" i="3"/>
  <c r="D305" i="3"/>
  <c r="E305" i="3"/>
  <c r="F305" i="3"/>
  <c r="G305" i="3"/>
  <c r="H305" i="3"/>
  <c r="I305" i="3"/>
  <c r="J305" i="3"/>
  <c r="K305" i="3"/>
  <c r="L305" i="3"/>
  <c r="M305" i="3"/>
  <c r="N305" i="3"/>
  <c r="O305" i="3"/>
  <c r="P305" i="3"/>
  <c r="Q305" i="3"/>
  <c r="R305" i="3"/>
  <c r="S305" i="3"/>
  <c r="T305" i="3"/>
  <c r="AA305" i="3"/>
  <c r="AB305" i="3"/>
  <c r="AC305" i="3"/>
  <c r="AD305" i="3"/>
  <c r="AE305" i="3"/>
  <c r="AF305" i="3"/>
  <c r="A306" i="3"/>
  <c r="B306" i="3"/>
  <c r="C306" i="3"/>
  <c r="D306" i="3"/>
  <c r="E306" i="3"/>
  <c r="F306" i="3"/>
  <c r="G306" i="3"/>
  <c r="H306" i="3"/>
  <c r="I306" i="3"/>
  <c r="J306" i="3"/>
  <c r="K306" i="3"/>
  <c r="L306" i="3"/>
  <c r="M306" i="3"/>
  <c r="N306" i="3"/>
  <c r="O306" i="3"/>
  <c r="P306" i="3"/>
  <c r="Q306" i="3"/>
  <c r="R306" i="3"/>
  <c r="S306" i="3"/>
  <c r="T306" i="3"/>
  <c r="AA306" i="3"/>
  <c r="AB306" i="3"/>
  <c r="AC306" i="3"/>
  <c r="AD306" i="3"/>
  <c r="AE306" i="3"/>
  <c r="AF306" i="3"/>
  <c r="B307" i="3"/>
  <c r="C307" i="3"/>
  <c r="D307" i="3"/>
  <c r="E307" i="3"/>
  <c r="F307" i="3"/>
  <c r="G307" i="3"/>
  <c r="H307" i="3"/>
  <c r="I307" i="3"/>
  <c r="J307" i="3"/>
  <c r="K307" i="3"/>
  <c r="L307" i="3"/>
  <c r="M307" i="3"/>
  <c r="N307" i="3"/>
  <c r="O307" i="3"/>
  <c r="P307" i="3"/>
  <c r="Q307" i="3"/>
  <c r="R307" i="3"/>
  <c r="S307" i="3"/>
  <c r="T307" i="3"/>
  <c r="AA307" i="3"/>
  <c r="AB307" i="3"/>
  <c r="AC307" i="3"/>
  <c r="AD307" i="3"/>
  <c r="AE307" i="3"/>
  <c r="A308" i="3"/>
  <c r="B308" i="3"/>
  <c r="C308" i="3"/>
  <c r="D308" i="3"/>
  <c r="E308" i="3"/>
  <c r="F308" i="3"/>
  <c r="G308" i="3"/>
  <c r="H308" i="3"/>
  <c r="I308" i="3"/>
  <c r="J308" i="3"/>
  <c r="K308" i="3"/>
  <c r="L308" i="3"/>
  <c r="M308" i="3"/>
  <c r="N308" i="3"/>
  <c r="O308" i="3"/>
  <c r="P308" i="3"/>
  <c r="Q308" i="3"/>
  <c r="R308" i="3"/>
  <c r="S308" i="3"/>
  <c r="T308" i="3"/>
  <c r="AA308" i="3"/>
  <c r="AB308" i="3"/>
  <c r="AC308" i="3"/>
  <c r="AD308" i="3"/>
  <c r="AE308" i="3"/>
  <c r="AF308" i="3"/>
  <c r="B309" i="3"/>
  <c r="C309" i="3"/>
  <c r="D309" i="3"/>
  <c r="E309" i="3"/>
  <c r="F309" i="3"/>
  <c r="G309" i="3"/>
  <c r="H309" i="3"/>
  <c r="I309" i="3"/>
  <c r="J309" i="3"/>
  <c r="K309" i="3"/>
  <c r="L309" i="3"/>
  <c r="M309" i="3"/>
  <c r="N309" i="3"/>
  <c r="O309" i="3"/>
  <c r="P309" i="3"/>
  <c r="Q309" i="3"/>
  <c r="R309" i="3"/>
  <c r="S309" i="3"/>
  <c r="T309" i="3"/>
  <c r="AA309" i="3"/>
  <c r="AB309" i="3"/>
  <c r="AC309" i="3"/>
  <c r="AD309" i="3"/>
  <c r="AE309" i="3"/>
  <c r="A310" i="3"/>
  <c r="B310" i="3"/>
  <c r="C310" i="3"/>
  <c r="D310" i="3"/>
  <c r="E310" i="3"/>
  <c r="F310" i="3"/>
  <c r="G310" i="3"/>
  <c r="H310" i="3"/>
  <c r="I310" i="3"/>
  <c r="J310" i="3"/>
  <c r="K310" i="3"/>
  <c r="L310" i="3"/>
  <c r="M310" i="3"/>
  <c r="N310" i="3"/>
  <c r="O310" i="3"/>
  <c r="P310" i="3"/>
  <c r="Q310" i="3"/>
  <c r="R310" i="3"/>
  <c r="S310" i="3"/>
  <c r="T310" i="3"/>
  <c r="AA310" i="3"/>
  <c r="AB310" i="3"/>
  <c r="AC310" i="3"/>
  <c r="AD310" i="3"/>
  <c r="AE310" i="3"/>
  <c r="AF310" i="3"/>
  <c r="B311" i="3"/>
  <c r="C311" i="3"/>
  <c r="D311" i="3"/>
  <c r="E311" i="3"/>
  <c r="F311" i="3"/>
  <c r="G311" i="3"/>
  <c r="H311" i="3"/>
  <c r="I311" i="3"/>
  <c r="J311" i="3"/>
  <c r="K311" i="3"/>
  <c r="L311" i="3"/>
  <c r="M311" i="3"/>
  <c r="N311" i="3"/>
  <c r="O311" i="3"/>
  <c r="P311" i="3"/>
  <c r="Q311" i="3"/>
  <c r="R311" i="3"/>
  <c r="S311" i="3"/>
  <c r="T311" i="3"/>
  <c r="AA311" i="3"/>
  <c r="AB311" i="3"/>
  <c r="AC311" i="3"/>
  <c r="AD311" i="3"/>
  <c r="AE311" i="3"/>
  <c r="AF311" i="3"/>
  <c r="B312" i="3"/>
  <c r="C312" i="3"/>
  <c r="D312" i="3"/>
  <c r="E312" i="3"/>
  <c r="F312" i="3"/>
  <c r="G312" i="3"/>
  <c r="H312" i="3"/>
  <c r="I312" i="3"/>
  <c r="J312" i="3"/>
  <c r="K312" i="3"/>
  <c r="L312" i="3"/>
  <c r="M312" i="3"/>
  <c r="N312" i="3"/>
  <c r="O312" i="3"/>
  <c r="P312" i="3"/>
  <c r="Q312" i="3"/>
  <c r="R312" i="3"/>
  <c r="S312" i="3"/>
  <c r="T312" i="3"/>
  <c r="AA312" i="3"/>
  <c r="AB312" i="3"/>
  <c r="AC312" i="3"/>
  <c r="AD312" i="3"/>
  <c r="AE312" i="3"/>
  <c r="A313" i="3"/>
  <c r="B313" i="3"/>
  <c r="C313" i="3"/>
  <c r="D313" i="3"/>
  <c r="E313" i="3"/>
  <c r="F313" i="3"/>
  <c r="G313" i="3"/>
  <c r="H313" i="3"/>
  <c r="I313" i="3"/>
  <c r="J313" i="3"/>
  <c r="K313" i="3"/>
  <c r="L313" i="3"/>
  <c r="M313" i="3"/>
  <c r="N313" i="3"/>
  <c r="O313" i="3"/>
  <c r="P313" i="3"/>
  <c r="Q313" i="3"/>
  <c r="R313" i="3"/>
  <c r="S313" i="3"/>
  <c r="T313" i="3"/>
  <c r="AA313" i="3"/>
  <c r="AB313" i="3"/>
  <c r="AC313" i="3"/>
  <c r="AD313" i="3"/>
  <c r="AE313" i="3"/>
  <c r="AF313" i="3"/>
  <c r="A314" i="3"/>
  <c r="B314" i="3"/>
  <c r="C314" i="3"/>
  <c r="D314" i="3"/>
  <c r="E314" i="3"/>
  <c r="F314" i="3"/>
  <c r="G314" i="3"/>
  <c r="H314" i="3"/>
  <c r="I314" i="3"/>
  <c r="J314" i="3"/>
  <c r="K314" i="3"/>
  <c r="L314" i="3"/>
  <c r="M314" i="3"/>
  <c r="N314" i="3"/>
  <c r="O314" i="3"/>
  <c r="P314" i="3"/>
  <c r="Q314" i="3"/>
  <c r="R314" i="3"/>
  <c r="S314" i="3"/>
  <c r="T314" i="3"/>
  <c r="AA314" i="3"/>
  <c r="AB314" i="3"/>
  <c r="AC314" i="3"/>
  <c r="AD314" i="3"/>
  <c r="AE314" i="3"/>
  <c r="AF314" i="3"/>
  <c r="B315" i="3"/>
  <c r="C315" i="3"/>
  <c r="D315" i="3"/>
  <c r="E315" i="3"/>
  <c r="F315" i="3"/>
  <c r="G315" i="3"/>
  <c r="H315" i="3"/>
  <c r="I315" i="3"/>
  <c r="J315" i="3"/>
  <c r="K315" i="3"/>
  <c r="L315" i="3"/>
  <c r="M315" i="3"/>
  <c r="N315" i="3"/>
  <c r="O315" i="3"/>
  <c r="P315" i="3"/>
  <c r="Q315" i="3"/>
  <c r="R315" i="3"/>
  <c r="S315" i="3"/>
  <c r="T315" i="3"/>
  <c r="AA315" i="3"/>
  <c r="AB315" i="3"/>
  <c r="AC315" i="3"/>
  <c r="AD315" i="3"/>
  <c r="AE315" i="3"/>
  <c r="B316" i="3"/>
  <c r="C316" i="3"/>
  <c r="D316" i="3"/>
  <c r="E316" i="3"/>
  <c r="F316" i="3"/>
  <c r="G316" i="3"/>
  <c r="H316" i="3"/>
  <c r="I316" i="3"/>
  <c r="J316" i="3"/>
  <c r="K316" i="3"/>
  <c r="L316" i="3"/>
  <c r="M316" i="3"/>
  <c r="N316" i="3"/>
  <c r="O316" i="3"/>
  <c r="P316" i="3"/>
  <c r="Q316" i="3"/>
  <c r="R316" i="3"/>
  <c r="S316" i="3"/>
  <c r="T316" i="3"/>
  <c r="AA316" i="3"/>
  <c r="AB316" i="3"/>
  <c r="AC316" i="3"/>
  <c r="AD316" i="3"/>
  <c r="AE316" i="3"/>
  <c r="B317" i="3"/>
  <c r="C317" i="3"/>
  <c r="D317" i="3"/>
  <c r="E317" i="3"/>
  <c r="F317" i="3"/>
  <c r="G317" i="3"/>
  <c r="H317" i="3"/>
  <c r="I317" i="3"/>
  <c r="J317" i="3"/>
  <c r="K317" i="3"/>
  <c r="L317" i="3"/>
  <c r="M317" i="3"/>
  <c r="N317" i="3"/>
  <c r="O317" i="3"/>
  <c r="P317" i="3"/>
  <c r="Q317" i="3"/>
  <c r="R317" i="3"/>
  <c r="S317" i="3"/>
  <c r="T317" i="3"/>
  <c r="AA317" i="3"/>
  <c r="AB317" i="3"/>
  <c r="AC317" i="3"/>
  <c r="AD317" i="3"/>
  <c r="AE317" i="3"/>
  <c r="A318" i="3"/>
  <c r="B318" i="3"/>
  <c r="C318" i="3"/>
  <c r="D318" i="3"/>
  <c r="E318" i="3"/>
  <c r="F318" i="3"/>
  <c r="G318" i="3"/>
  <c r="H318" i="3"/>
  <c r="I318" i="3"/>
  <c r="J318" i="3"/>
  <c r="K318" i="3"/>
  <c r="L318" i="3"/>
  <c r="M318" i="3"/>
  <c r="N318" i="3"/>
  <c r="O318" i="3"/>
  <c r="P318" i="3"/>
  <c r="Q318" i="3"/>
  <c r="R318" i="3"/>
  <c r="S318" i="3"/>
  <c r="T318" i="3"/>
  <c r="AA318" i="3"/>
  <c r="AB318" i="3"/>
  <c r="AC318" i="3"/>
  <c r="AD318" i="3"/>
  <c r="AE318" i="3"/>
  <c r="AF318" i="3"/>
  <c r="B319" i="3"/>
  <c r="C319" i="3"/>
  <c r="D319" i="3"/>
  <c r="E319" i="3"/>
  <c r="F319" i="3"/>
  <c r="G319" i="3"/>
  <c r="H319" i="3"/>
  <c r="I319" i="3"/>
  <c r="J319" i="3"/>
  <c r="K319" i="3"/>
  <c r="L319" i="3"/>
  <c r="M319" i="3"/>
  <c r="N319" i="3"/>
  <c r="O319" i="3"/>
  <c r="P319" i="3"/>
  <c r="Q319" i="3"/>
  <c r="R319" i="3"/>
  <c r="S319" i="3"/>
  <c r="T319" i="3"/>
  <c r="AA319" i="3"/>
  <c r="AB319" i="3"/>
  <c r="AC319" i="3"/>
  <c r="AD319" i="3"/>
  <c r="AE319" i="3"/>
  <c r="AF319" i="3"/>
  <c r="B320" i="3"/>
  <c r="C320" i="3"/>
  <c r="D320" i="3"/>
  <c r="E320" i="3"/>
  <c r="F320" i="3"/>
  <c r="G320" i="3"/>
  <c r="H320" i="3"/>
  <c r="I320" i="3"/>
  <c r="J320" i="3"/>
  <c r="K320" i="3"/>
  <c r="L320" i="3"/>
  <c r="M320" i="3"/>
  <c r="N320" i="3"/>
  <c r="O320" i="3"/>
  <c r="P320" i="3"/>
  <c r="Q320" i="3"/>
  <c r="R320" i="3"/>
  <c r="S320" i="3"/>
  <c r="T320" i="3"/>
  <c r="AA320" i="3"/>
  <c r="AB320" i="3"/>
  <c r="AC320" i="3"/>
  <c r="AD320" i="3"/>
  <c r="AE320" i="3"/>
  <c r="AF320" i="3"/>
  <c r="A321" i="3"/>
  <c r="B321" i="3"/>
  <c r="C321" i="3"/>
  <c r="D321" i="3"/>
  <c r="E321" i="3"/>
  <c r="F321" i="3"/>
  <c r="G321" i="3"/>
  <c r="H321" i="3"/>
  <c r="I321" i="3"/>
  <c r="J321" i="3"/>
  <c r="K321" i="3"/>
  <c r="L321" i="3"/>
  <c r="M321" i="3"/>
  <c r="N321" i="3"/>
  <c r="O321" i="3"/>
  <c r="P321" i="3"/>
  <c r="Q321" i="3"/>
  <c r="R321" i="3"/>
  <c r="S321" i="3"/>
  <c r="T321" i="3"/>
  <c r="AA321" i="3"/>
  <c r="AB321" i="3"/>
  <c r="AC321" i="3"/>
  <c r="AD321" i="3"/>
  <c r="AE321" i="3"/>
  <c r="AF321" i="3"/>
  <c r="A322" i="3"/>
  <c r="B322" i="3"/>
  <c r="C322" i="3"/>
  <c r="D322" i="3"/>
  <c r="E322" i="3"/>
  <c r="F322" i="3"/>
  <c r="G322" i="3"/>
  <c r="H322" i="3"/>
  <c r="I322" i="3"/>
  <c r="J322" i="3"/>
  <c r="K322" i="3"/>
  <c r="L322" i="3"/>
  <c r="M322" i="3"/>
  <c r="N322" i="3"/>
  <c r="O322" i="3"/>
  <c r="P322" i="3"/>
  <c r="Q322" i="3"/>
  <c r="R322" i="3"/>
  <c r="S322" i="3"/>
  <c r="T322" i="3"/>
  <c r="AA322" i="3"/>
  <c r="AB322" i="3"/>
  <c r="AC322" i="3"/>
  <c r="AD322" i="3"/>
  <c r="AE322" i="3"/>
  <c r="AF322" i="3"/>
  <c r="B323" i="3"/>
  <c r="C323" i="3"/>
  <c r="D323" i="3"/>
  <c r="E323" i="3"/>
  <c r="F323" i="3"/>
  <c r="G323" i="3"/>
  <c r="H323" i="3"/>
  <c r="I323" i="3"/>
  <c r="J323" i="3"/>
  <c r="K323" i="3"/>
  <c r="L323" i="3"/>
  <c r="M323" i="3"/>
  <c r="N323" i="3"/>
  <c r="O323" i="3"/>
  <c r="P323" i="3"/>
  <c r="Q323" i="3"/>
  <c r="R323" i="3"/>
  <c r="S323" i="3"/>
  <c r="T323" i="3"/>
  <c r="AA323" i="3"/>
  <c r="AB323" i="3"/>
  <c r="AC323" i="3"/>
  <c r="AD323" i="3"/>
  <c r="AE323" i="3"/>
  <c r="A324" i="3"/>
  <c r="B324" i="3"/>
  <c r="C324" i="3"/>
  <c r="D324" i="3"/>
  <c r="E324" i="3"/>
  <c r="F324" i="3"/>
  <c r="G324" i="3"/>
  <c r="H324" i="3"/>
  <c r="I324" i="3"/>
  <c r="J324" i="3"/>
  <c r="K324" i="3"/>
  <c r="L324" i="3"/>
  <c r="M324" i="3"/>
  <c r="N324" i="3"/>
  <c r="O324" i="3"/>
  <c r="P324" i="3"/>
  <c r="Q324" i="3"/>
  <c r="R324" i="3"/>
  <c r="S324" i="3"/>
  <c r="T324" i="3"/>
  <c r="AA324" i="3"/>
  <c r="AB324" i="3"/>
  <c r="AC324" i="3"/>
  <c r="AD324" i="3"/>
  <c r="AE324" i="3"/>
  <c r="AF324" i="3"/>
  <c r="B325" i="3"/>
  <c r="C325" i="3"/>
  <c r="D325" i="3"/>
  <c r="E325" i="3"/>
  <c r="F325" i="3"/>
  <c r="G325" i="3"/>
  <c r="H325" i="3"/>
  <c r="I325" i="3"/>
  <c r="J325" i="3"/>
  <c r="K325" i="3"/>
  <c r="L325" i="3"/>
  <c r="M325" i="3"/>
  <c r="N325" i="3"/>
  <c r="O325" i="3"/>
  <c r="P325" i="3"/>
  <c r="Q325" i="3"/>
  <c r="R325" i="3"/>
  <c r="S325" i="3"/>
  <c r="T325" i="3"/>
  <c r="AA325" i="3"/>
  <c r="AB325" i="3"/>
  <c r="AC325" i="3"/>
  <c r="AD325" i="3"/>
  <c r="AE325" i="3"/>
  <c r="B326" i="3"/>
  <c r="C326" i="3"/>
  <c r="D326" i="3"/>
  <c r="E326" i="3"/>
  <c r="F326" i="3"/>
  <c r="G326" i="3"/>
  <c r="H326" i="3"/>
  <c r="I326" i="3"/>
  <c r="J326" i="3"/>
  <c r="K326" i="3"/>
  <c r="L326" i="3"/>
  <c r="M326" i="3"/>
  <c r="N326" i="3"/>
  <c r="O326" i="3"/>
  <c r="P326" i="3"/>
  <c r="Q326" i="3"/>
  <c r="R326" i="3"/>
  <c r="S326" i="3"/>
  <c r="T326" i="3"/>
  <c r="AA326" i="3"/>
  <c r="AB326" i="3"/>
  <c r="AC326" i="3"/>
  <c r="AD326" i="3"/>
  <c r="AE326" i="3"/>
  <c r="B327" i="3"/>
  <c r="C327" i="3"/>
  <c r="D327" i="3"/>
  <c r="E327" i="3"/>
  <c r="F327" i="3"/>
  <c r="G327" i="3"/>
  <c r="H327" i="3"/>
  <c r="I327" i="3"/>
  <c r="J327" i="3"/>
  <c r="K327" i="3"/>
  <c r="L327" i="3"/>
  <c r="M327" i="3"/>
  <c r="N327" i="3"/>
  <c r="O327" i="3"/>
  <c r="P327" i="3"/>
  <c r="Q327" i="3"/>
  <c r="R327" i="3"/>
  <c r="S327" i="3"/>
  <c r="T327" i="3"/>
  <c r="AA327" i="3"/>
  <c r="AB327" i="3"/>
  <c r="AC327" i="3"/>
  <c r="AD327" i="3"/>
  <c r="AE327" i="3"/>
  <c r="AF327" i="3"/>
  <c r="B328" i="3"/>
  <c r="C328" i="3"/>
  <c r="D328" i="3"/>
  <c r="E328" i="3"/>
  <c r="F328" i="3"/>
  <c r="G328" i="3"/>
  <c r="H328" i="3"/>
  <c r="I328" i="3"/>
  <c r="J328" i="3"/>
  <c r="K328" i="3"/>
  <c r="L328" i="3"/>
  <c r="M328" i="3"/>
  <c r="N328" i="3"/>
  <c r="O328" i="3"/>
  <c r="P328" i="3"/>
  <c r="Q328" i="3"/>
  <c r="R328" i="3"/>
  <c r="S328" i="3"/>
  <c r="T328" i="3"/>
  <c r="AA328" i="3"/>
  <c r="AB328" i="3"/>
  <c r="AC328" i="3"/>
  <c r="AD328" i="3"/>
  <c r="AE328" i="3"/>
  <c r="AF328" i="3"/>
  <c r="B329" i="3"/>
  <c r="C329" i="3"/>
  <c r="D329" i="3"/>
  <c r="E329" i="3"/>
  <c r="F329" i="3"/>
  <c r="G329" i="3"/>
  <c r="H329" i="3"/>
  <c r="I329" i="3"/>
  <c r="J329" i="3"/>
  <c r="K329" i="3"/>
  <c r="L329" i="3"/>
  <c r="M329" i="3"/>
  <c r="N329" i="3"/>
  <c r="O329" i="3"/>
  <c r="P329" i="3"/>
  <c r="Q329" i="3"/>
  <c r="R329" i="3"/>
  <c r="S329" i="3"/>
  <c r="T329" i="3"/>
  <c r="AA329" i="3"/>
  <c r="AB329" i="3"/>
  <c r="AC329" i="3"/>
  <c r="AD329" i="3"/>
  <c r="AE329" i="3"/>
  <c r="A330" i="3"/>
  <c r="B330" i="3"/>
  <c r="C330" i="3"/>
  <c r="D330" i="3"/>
  <c r="E330" i="3"/>
  <c r="F330" i="3"/>
  <c r="G330" i="3"/>
  <c r="H330" i="3"/>
  <c r="I330" i="3"/>
  <c r="J330" i="3"/>
  <c r="K330" i="3"/>
  <c r="L330" i="3"/>
  <c r="M330" i="3"/>
  <c r="N330" i="3"/>
  <c r="O330" i="3"/>
  <c r="P330" i="3"/>
  <c r="Q330" i="3"/>
  <c r="R330" i="3"/>
  <c r="S330" i="3"/>
  <c r="T330" i="3"/>
  <c r="AA330" i="3"/>
  <c r="AB330" i="3"/>
  <c r="AC330" i="3"/>
  <c r="AD330" i="3"/>
  <c r="AE330" i="3"/>
  <c r="AF330" i="3"/>
  <c r="B331" i="3"/>
  <c r="C331" i="3"/>
  <c r="D331" i="3"/>
  <c r="E331" i="3"/>
  <c r="F331" i="3"/>
  <c r="G331" i="3"/>
  <c r="H331" i="3"/>
  <c r="I331" i="3"/>
  <c r="J331" i="3"/>
  <c r="K331" i="3"/>
  <c r="L331" i="3"/>
  <c r="M331" i="3"/>
  <c r="N331" i="3"/>
  <c r="O331" i="3"/>
  <c r="P331" i="3"/>
  <c r="Q331" i="3"/>
  <c r="R331" i="3"/>
  <c r="S331" i="3"/>
  <c r="T331" i="3"/>
  <c r="AA331" i="3"/>
  <c r="AB331" i="3"/>
  <c r="AC331" i="3"/>
  <c r="AD331" i="3"/>
  <c r="AE331" i="3"/>
  <c r="A332" i="3"/>
  <c r="B332" i="3"/>
  <c r="C332" i="3"/>
  <c r="D332" i="3"/>
  <c r="E332" i="3"/>
  <c r="F332" i="3"/>
  <c r="G332" i="3"/>
  <c r="H332" i="3"/>
  <c r="I332" i="3"/>
  <c r="J332" i="3"/>
  <c r="K332" i="3"/>
  <c r="L332" i="3"/>
  <c r="M332" i="3"/>
  <c r="N332" i="3"/>
  <c r="O332" i="3"/>
  <c r="P332" i="3"/>
  <c r="Q332" i="3"/>
  <c r="R332" i="3"/>
  <c r="S332" i="3"/>
  <c r="T332" i="3"/>
  <c r="AA332" i="3"/>
  <c r="AB332" i="3"/>
  <c r="AC332" i="3"/>
  <c r="AD332" i="3"/>
  <c r="AE332" i="3"/>
  <c r="AF332" i="3"/>
  <c r="B333" i="3"/>
  <c r="C333" i="3"/>
  <c r="D333" i="3"/>
  <c r="E333" i="3"/>
  <c r="F333" i="3"/>
  <c r="G333" i="3"/>
  <c r="H333" i="3"/>
  <c r="I333" i="3"/>
  <c r="J333" i="3"/>
  <c r="K333" i="3"/>
  <c r="L333" i="3"/>
  <c r="M333" i="3"/>
  <c r="N333" i="3"/>
  <c r="O333" i="3"/>
  <c r="P333" i="3"/>
  <c r="Q333" i="3"/>
  <c r="R333" i="3"/>
  <c r="S333" i="3"/>
  <c r="T333" i="3"/>
  <c r="AA333" i="3"/>
  <c r="AB333" i="3"/>
  <c r="AC333" i="3"/>
  <c r="AD333" i="3"/>
  <c r="AE333" i="3"/>
  <c r="A334" i="3"/>
  <c r="B334" i="3"/>
  <c r="C334" i="3"/>
  <c r="D334" i="3"/>
  <c r="E334" i="3"/>
  <c r="F334" i="3"/>
  <c r="G334" i="3"/>
  <c r="H334" i="3"/>
  <c r="I334" i="3"/>
  <c r="J334" i="3"/>
  <c r="K334" i="3"/>
  <c r="L334" i="3"/>
  <c r="M334" i="3"/>
  <c r="N334" i="3"/>
  <c r="O334" i="3"/>
  <c r="P334" i="3"/>
  <c r="Q334" i="3"/>
  <c r="R334" i="3"/>
  <c r="S334" i="3"/>
  <c r="T334" i="3"/>
  <c r="AA334" i="3"/>
  <c r="AB334" i="3"/>
  <c r="AC334" i="3"/>
  <c r="AD334" i="3"/>
  <c r="AE334" i="3"/>
  <c r="B335" i="3"/>
  <c r="C335" i="3"/>
  <c r="D335" i="3"/>
  <c r="E335" i="3"/>
  <c r="F335" i="3"/>
  <c r="G335" i="3"/>
  <c r="H335" i="3"/>
  <c r="I335" i="3"/>
  <c r="J335" i="3"/>
  <c r="K335" i="3"/>
  <c r="L335" i="3"/>
  <c r="M335" i="3"/>
  <c r="N335" i="3"/>
  <c r="O335" i="3"/>
  <c r="P335" i="3"/>
  <c r="Q335" i="3"/>
  <c r="R335" i="3"/>
  <c r="S335" i="3"/>
  <c r="T335" i="3"/>
  <c r="AA335" i="3"/>
  <c r="AB335" i="3"/>
  <c r="AC335" i="3"/>
  <c r="AD335" i="3"/>
  <c r="AE335" i="3"/>
  <c r="AF335" i="3"/>
  <c r="A336" i="3"/>
  <c r="B336" i="3"/>
  <c r="C336" i="3"/>
  <c r="D336" i="3"/>
  <c r="E336" i="3"/>
  <c r="F336" i="3"/>
  <c r="G336" i="3"/>
  <c r="H336" i="3"/>
  <c r="I336" i="3"/>
  <c r="J336" i="3"/>
  <c r="K336" i="3"/>
  <c r="L336" i="3"/>
  <c r="M336" i="3"/>
  <c r="N336" i="3"/>
  <c r="O336" i="3"/>
  <c r="P336" i="3"/>
  <c r="Q336" i="3"/>
  <c r="R336" i="3"/>
  <c r="S336" i="3"/>
  <c r="T336" i="3"/>
  <c r="AA336" i="3"/>
  <c r="AB336" i="3"/>
  <c r="AC336" i="3"/>
  <c r="AD336" i="3"/>
  <c r="AE336" i="3"/>
  <c r="AF336" i="3"/>
  <c r="B337" i="3"/>
  <c r="C337" i="3"/>
  <c r="D337" i="3"/>
  <c r="E337" i="3"/>
  <c r="F337" i="3"/>
  <c r="G337" i="3"/>
  <c r="H337" i="3"/>
  <c r="I337" i="3"/>
  <c r="J337" i="3"/>
  <c r="K337" i="3"/>
  <c r="L337" i="3"/>
  <c r="M337" i="3"/>
  <c r="N337" i="3"/>
  <c r="O337" i="3"/>
  <c r="P337" i="3"/>
  <c r="Q337" i="3"/>
  <c r="R337" i="3"/>
  <c r="S337" i="3"/>
  <c r="T337" i="3"/>
  <c r="AA337" i="3"/>
  <c r="AB337" i="3"/>
  <c r="AC337" i="3"/>
  <c r="AD337" i="3"/>
  <c r="AE337" i="3"/>
  <c r="A338" i="3"/>
  <c r="B338" i="3"/>
  <c r="C338" i="3"/>
  <c r="D338" i="3"/>
  <c r="E338" i="3"/>
  <c r="F338" i="3"/>
  <c r="G338" i="3"/>
  <c r="H338" i="3"/>
  <c r="I338" i="3"/>
  <c r="J338" i="3"/>
  <c r="K338" i="3"/>
  <c r="L338" i="3"/>
  <c r="M338" i="3"/>
  <c r="N338" i="3"/>
  <c r="O338" i="3"/>
  <c r="P338" i="3"/>
  <c r="Q338" i="3"/>
  <c r="R338" i="3"/>
  <c r="S338" i="3"/>
  <c r="T338" i="3"/>
  <c r="AA338" i="3"/>
  <c r="AB338" i="3"/>
  <c r="AC338" i="3"/>
  <c r="AD338" i="3"/>
  <c r="AE338" i="3"/>
  <c r="AF338" i="3"/>
  <c r="B339" i="3"/>
  <c r="C339" i="3"/>
  <c r="D339" i="3"/>
  <c r="E339" i="3"/>
  <c r="F339" i="3"/>
  <c r="G339" i="3"/>
  <c r="H339" i="3"/>
  <c r="I339" i="3"/>
  <c r="J339" i="3"/>
  <c r="K339" i="3"/>
  <c r="L339" i="3"/>
  <c r="M339" i="3"/>
  <c r="N339" i="3"/>
  <c r="O339" i="3"/>
  <c r="P339" i="3"/>
  <c r="Q339" i="3"/>
  <c r="R339" i="3"/>
  <c r="S339" i="3"/>
  <c r="T339" i="3"/>
  <c r="AA339" i="3"/>
  <c r="AB339" i="3"/>
  <c r="AC339" i="3"/>
  <c r="AD339" i="3"/>
  <c r="AE339" i="3"/>
  <c r="A340" i="3"/>
  <c r="B340" i="3"/>
  <c r="C340" i="3"/>
  <c r="D340" i="3"/>
  <c r="E340" i="3"/>
  <c r="F340" i="3"/>
  <c r="G340" i="3"/>
  <c r="H340" i="3"/>
  <c r="I340" i="3"/>
  <c r="J340" i="3"/>
  <c r="K340" i="3"/>
  <c r="L340" i="3"/>
  <c r="M340" i="3"/>
  <c r="N340" i="3"/>
  <c r="O340" i="3"/>
  <c r="P340" i="3"/>
  <c r="Q340" i="3"/>
  <c r="R340" i="3"/>
  <c r="S340" i="3"/>
  <c r="T340" i="3"/>
  <c r="AA340" i="3"/>
  <c r="AB340" i="3"/>
  <c r="AC340" i="3"/>
  <c r="AD340" i="3"/>
  <c r="AE340" i="3"/>
  <c r="AF340" i="3"/>
  <c r="B341" i="3"/>
  <c r="C341" i="3"/>
  <c r="D341" i="3"/>
  <c r="E341" i="3"/>
  <c r="F341" i="3"/>
  <c r="G341" i="3"/>
  <c r="H341" i="3"/>
  <c r="I341" i="3"/>
  <c r="J341" i="3"/>
  <c r="K341" i="3"/>
  <c r="L341" i="3"/>
  <c r="M341" i="3"/>
  <c r="N341" i="3"/>
  <c r="O341" i="3"/>
  <c r="P341" i="3"/>
  <c r="Q341" i="3"/>
  <c r="R341" i="3"/>
  <c r="S341" i="3"/>
  <c r="T341" i="3"/>
  <c r="AA341" i="3"/>
  <c r="AB341" i="3"/>
  <c r="AC341" i="3"/>
  <c r="AD341" i="3"/>
  <c r="AE341" i="3"/>
  <c r="A342" i="3"/>
  <c r="B342" i="3"/>
  <c r="C342" i="3"/>
  <c r="D342" i="3"/>
  <c r="E342" i="3"/>
  <c r="F342" i="3"/>
  <c r="G342" i="3"/>
  <c r="H342" i="3"/>
  <c r="I342" i="3"/>
  <c r="J342" i="3"/>
  <c r="K342" i="3"/>
  <c r="L342" i="3"/>
  <c r="M342" i="3"/>
  <c r="N342" i="3"/>
  <c r="O342" i="3"/>
  <c r="P342" i="3"/>
  <c r="Q342" i="3"/>
  <c r="R342" i="3"/>
  <c r="S342" i="3"/>
  <c r="T342" i="3"/>
  <c r="AA342" i="3"/>
  <c r="AB342" i="3"/>
  <c r="AC342" i="3"/>
  <c r="AD342" i="3"/>
  <c r="AE342" i="3"/>
  <c r="AF342" i="3"/>
  <c r="B343" i="3"/>
  <c r="C343" i="3"/>
  <c r="D343" i="3"/>
  <c r="E343" i="3"/>
  <c r="F343" i="3"/>
  <c r="G343" i="3"/>
  <c r="H343" i="3"/>
  <c r="I343" i="3"/>
  <c r="J343" i="3"/>
  <c r="K343" i="3"/>
  <c r="L343" i="3"/>
  <c r="M343" i="3"/>
  <c r="N343" i="3"/>
  <c r="O343" i="3"/>
  <c r="P343" i="3"/>
  <c r="Q343" i="3"/>
  <c r="R343" i="3"/>
  <c r="S343" i="3"/>
  <c r="T343" i="3"/>
  <c r="AA343" i="3"/>
  <c r="AB343" i="3"/>
  <c r="AC343" i="3"/>
  <c r="AD343" i="3"/>
  <c r="AE343" i="3"/>
  <c r="AF343" i="3"/>
  <c r="A344" i="3"/>
  <c r="B344" i="3"/>
  <c r="C344" i="3"/>
  <c r="D344" i="3"/>
  <c r="E344" i="3"/>
  <c r="F344" i="3"/>
  <c r="G344" i="3"/>
  <c r="H344" i="3"/>
  <c r="I344" i="3"/>
  <c r="J344" i="3"/>
  <c r="K344" i="3"/>
  <c r="L344" i="3"/>
  <c r="M344" i="3"/>
  <c r="N344" i="3"/>
  <c r="O344" i="3"/>
  <c r="P344" i="3"/>
  <c r="Q344" i="3"/>
  <c r="R344" i="3"/>
  <c r="S344" i="3"/>
  <c r="T344" i="3"/>
  <c r="AA344" i="3"/>
  <c r="AB344" i="3"/>
  <c r="AC344" i="3"/>
  <c r="AD344" i="3"/>
  <c r="AE344" i="3"/>
  <c r="AF344" i="3"/>
  <c r="B345" i="3"/>
  <c r="C345" i="3"/>
  <c r="D345" i="3"/>
  <c r="E345" i="3"/>
  <c r="F345" i="3"/>
  <c r="G345" i="3"/>
  <c r="H345" i="3"/>
  <c r="I345" i="3"/>
  <c r="J345" i="3"/>
  <c r="K345" i="3"/>
  <c r="L345" i="3"/>
  <c r="M345" i="3"/>
  <c r="N345" i="3"/>
  <c r="O345" i="3"/>
  <c r="P345" i="3"/>
  <c r="Q345" i="3"/>
  <c r="R345" i="3"/>
  <c r="S345" i="3"/>
  <c r="T345" i="3"/>
  <c r="AA345" i="3"/>
  <c r="AB345" i="3"/>
  <c r="AC345" i="3"/>
  <c r="AD345" i="3"/>
  <c r="AE345" i="3"/>
  <c r="B346" i="3"/>
  <c r="C346" i="3"/>
  <c r="D346" i="3"/>
  <c r="E346" i="3"/>
  <c r="F346" i="3"/>
  <c r="G346" i="3"/>
  <c r="H346" i="3"/>
  <c r="I346" i="3"/>
  <c r="J346" i="3"/>
  <c r="K346" i="3"/>
  <c r="L346" i="3"/>
  <c r="M346" i="3"/>
  <c r="N346" i="3"/>
  <c r="O346" i="3"/>
  <c r="P346" i="3"/>
  <c r="Q346" i="3"/>
  <c r="R346" i="3"/>
  <c r="S346" i="3"/>
  <c r="T346" i="3"/>
  <c r="AA346" i="3"/>
  <c r="AB346" i="3"/>
  <c r="AC346" i="3"/>
  <c r="AD346" i="3"/>
  <c r="AE346" i="3"/>
  <c r="B347" i="3"/>
  <c r="C347" i="3"/>
  <c r="D347" i="3"/>
  <c r="E347" i="3"/>
  <c r="F347" i="3"/>
  <c r="G347" i="3"/>
  <c r="H347" i="3"/>
  <c r="I347" i="3"/>
  <c r="J347" i="3"/>
  <c r="K347" i="3"/>
  <c r="L347" i="3"/>
  <c r="M347" i="3"/>
  <c r="N347" i="3"/>
  <c r="O347" i="3"/>
  <c r="P347" i="3"/>
  <c r="Q347" i="3"/>
  <c r="R347" i="3"/>
  <c r="S347" i="3"/>
  <c r="T347" i="3"/>
  <c r="AA347" i="3"/>
  <c r="AB347" i="3"/>
  <c r="AC347" i="3"/>
  <c r="AD347" i="3"/>
  <c r="AE347" i="3"/>
  <c r="B348" i="3"/>
  <c r="C348" i="3"/>
  <c r="D348" i="3"/>
  <c r="E348" i="3"/>
  <c r="F348" i="3"/>
  <c r="G348" i="3"/>
  <c r="H348" i="3"/>
  <c r="I348" i="3"/>
  <c r="J348" i="3"/>
  <c r="K348" i="3"/>
  <c r="L348" i="3"/>
  <c r="M348" i="3"/>
  <c r="N348" i="3"/>
  <c r="O348" i="3"/>
  <c r="P348" i="3"/>
  <c r="Q348" i="3"/>
  <c r="R348" i="3"/>
  <c r="S348" i="3"/>
  <c r="T348" i="3"/>
  <c r="AA348" i="3"/>
  <c r="AB348" i="3"/>
  <c r="AC348" i="3"/>
  <c r="AD348" i="3"/>
  <c r="AE348" i="3"/>
  <c r="B349" i="3"/>
  <c r="C349" i="3"/>
  <c r="D349" i="3"/>
  <c r="E349" i="3"/>
  <c r="F349" i="3"/>
  <c r="G349" i="3"/>
  <c r="H349" i="3"/>
  <c r="I349" i="3"/>
  <c r="J349" i="3"/>
  <c r="K349" i="3"/>
  <c r="L349" i="3"/>
  <c r="M349" i="3"/>
  <c r="N349" i="3"/>
  <c r="O349" i="3"/>
  <c r="P349" i="3"/>
  <c r="Q349" i="3"/>
  <c r="R349" i="3"/>
  <c r="S349" i="3"/>
  <c r="T349" i="3"/>
  <c r="AA349" i="3"/>
  <c r="AB349" i="3"/>
  <c r="AC349" i="3"/>
  <c r="AD349" i="3"/>
  <c r="AE349" i="3"/>
  <c r="A350" i="3"/>
  <c r="B350" i="3"/>
  <c r="C350" i="3"/>
  <c r="D350" i="3"/>
  <c r="E350" i="3"/>
  <c r="F350" i="3"/>
  <c r="G350" i="3"/>
  <c r="H350" i="3"/>
  <c r="I350" i="3"/>
  <c r="J350" i="3"/>
  <c r="K350" i="3"/>
  <c r="L350" i="3"/>
  <c r="M350" i="3"/>
  <c r="N350" i="3"/>
  <c r="O350" i="3"/>
  <c r="P350" i="3"/>
  <c r="Q350" i="3"/>
  <c r="R350" i="3"/>
  <c r="S350" i="3"/>
  <c r="T350" i="3"/>
  <c r="AA350" i="3"/>
  <c r="AB350" i="3"/>
  <c r="AC350" i="3"/>
  <c r="AD350" i="3"/>
  <c r="AE350" i="3"/>
  <c r="AF350" i="3"/>
  <c r="B351" i="3"/>
  <c r="C351" i="3"/>
  <c r="D351" i="3"/>
  <c r="E351" i="3"/>
  <c r="F351" i="3"/>
  <c r="G351" i="3"/>
  <c r="H351" i="3"/>
  <c r="I351" i="3"/>
  <c r="J351" i="3"/>
  <c r="K351" i="3"/>
  <c r="L351" i="3"/>
  <c r="M351" i="3"/>
  <c r="N351" i="3"/>
  <c r="O351" i="3"/>
  <c r="P351" i="3"/>
  <c r="Q351" i="3"/>
  <c r="R351" i="3"/>
  <c r="S351" i="3"/>
  <c r="T351" i="3"/>
  <c r="AA351" i="3"/>
  <c r="AB351" i="3"/>
  <c r="AC351" i="3"/>
  <c r="AD351" i="3"/>
  <c r="AE351" i="3"/>
  <c r="AF351" i="3"/>
  <c r="A352" i="3"/>
  <c r="B352" i="3"/>
  <c r="C352" i="3"/>
  <c r="D352" i="3"/>
  <c r="E352" i="3"/>
  <c r="F352" i="3"/>
  <c r="G352" i="3"/>
  <c r="H352" i="3"/>
  <c r="I352" i="3"/>
  <c r="J352" i="3"/>
  <c r="K352" i="3"/>
  <c r="L352" i="3"/>
  <c r="M352" i="3"/>
  <c r="N352" i="3"/>
  <c r="O352" i="3"/>
  <c r="P352" i="3"/>
  <c r="Q352" i="3"/>
  <c r="R352" i="3"/>
  <c r="S352" i="3"/>
  <c r="T352" i="3"/>
  <c r="AA352" i="3"/>
  <c r="AB352" i="3"/>
  <c r="AC352" i="3"/>
  <c r="AD352" i="3"/>
  <c r="AE352" i="3"/>
  <c r="AF352" i="3"/>
  <c r="B353" i="3"/>
  <c r="C353" i="3"/>
  <c r="D353" i="3"/>
  <c r="E353" i="3"/>
  <c r="F353" i="3"/>
  <c r="G353" i="3"/>
  <c r="H353" i="3"/>
  <c r="I353" i="3"/>
  <c r="J353" i="3"/>
  <c r="K353" i="3"/>
  <c r="L353" i="3"/>
  <c r="M353" i="3"/>
  <c r="N353" i="3"/>
  <c r="O353" i="3"/>
  <c r="P353" i="3"/>
  <c r="Q353" i="3"/>
  <c r="R353" i="3"/>
  <c r="S353" i="3"/>
  <c r="T353" i="3"/>
  <c r="AA353" i="3"/>
  <c r="AB353" i="3"/>
  <c r="AC353" i="3"/>
  <c r="AD353" i="3"/>
  <c r="AE353" i="3"/>
  <c r="A354" i="3"/>
  <c r="B354" i="3"/>
  <c r="C354" i="3"/>
  <c r="D354" i="3"/>
  <c r="E354" i="3"/>
  <c r="F354" i="3"/>
  <c r="G354" i="3"/>
  <c r="H354" i="3"/>
  <c r="I354" i="3"/>
  <c r="J354" i="3"/>
  <c r="K354" i="3"/>
  <c r="L354" i="3"/>
  <c r="M354" i="3"/>
  <c r="N354" i="3"/>
  <c r="O354" i="3"/>
  <c r="P354" i="3"/>
  <c r="Q354" i="3"/>
  <c r="R354" i="3"/>
  <c r="S354" i="3"/>
  <c r="T354" i="3"/>
  <c r="AA354" i="3"/>
  <c r="AB354" i="3"/>
  <c r="AC354" i="3"/>
  <c r="AD354" i="3"/>
  <c r="AE354" i="3"/>
  <c r="AF354" i="3"/>
  <c r="A355" i="3"/>
  <c r="B355" i="3"/>
  <c r="C355" i="3"/>
  <c r="D355" i="3"/>
  <c r="E355" i="3"/>
  <c r="F355" i="3"/>
  <c r="G355" i="3"/>
  <c r="H355" i="3"/>
  <c r="I355" i="3"/>
  <c r="J355" i="3"/>
  <c r="K355" i="3"/>
  <c r="L355" i="3"/>
  <c r="M355" i="3"/>
  <c r="N355" i="3"/>
  <c r="O355" i="3"/>
  <c r="P355" i="3"/>
  <c r="Q355" i="3"/>
  <c r="R355" i="3"/>
  <c r="S355" i="3"/>
  <c r="T355" i="3"/>
  <c r="AA355" i="3"/>
  <c r="AB355" i="3"/>
  <c r="AC355" i="3"/>
  <c r="AD355" i="3"/>
  <c r="AE355" i="3"/>
  <c r="AF355" i="3"/>
  <c r="A356" i="3"/>
  <c r="B356" i="3"/>
  <c r="C356" i="3"/>
  <c r="D356" i="3"/>
  <c r="E356" i="3"/>
  <c r="F356" i="3"/>
  <c r="G356" i="3"/>
  <c r="H356" i="3"/>
  <c r="I356" i="3"/>
  <c r="J356" i="3"/>
  <c r="K356" i="3"/>
  <c r="L356" i="3"/>
  <c r="M356" i="3"/>
  <c r="N356" i="3"/>
  <c r="O356" i="3"/>
  <c r="P356" i="3"/>
  <c r="Q356" i="3"/>
  <c r="R356" i="3"/>
  <c r="S356" i="3"/>
  <c r="T356" i="3"/>
  <c r="AA356" i="3"/>
  <c r="AB356" i="3"/>
  <c r="AC356" i="3"/>
  <c r="AD356" i="3"/>
  <c r="AE356" i="3"/>
  <c r="AF356" i="3"/>
  <c r="B357" i="3"/>
  <c r="C357" i="3"/>
  <c r="D357" i="3"/>
  <c r="E357" i="3"/>
  <c r="F357" i="3"/>
  <c r="G357" i="3"/>
  <c r="H357" i="3"/>
  <c r="I357" i="3"/>
  <c r="J357" i="3"/>
  <c r="K357" i="3"/>
  <c r="L357" i="3"/>
  <c r="M357" i="3"/>
  <c r="N357" i="3"/>
  <c r="O357" i="3"/>
  <c r="P357" i="3"/>
  <c r="Q357" i="3"/>
  <c r="R357" i="3"/>
  <c r="S357" i="3"/>
  <c r="T357" i="3"/>
  <c r="AA357" i="3"/>
  <c r="AB357" i="3"/>
  <c r="AC357" i="3"/>
  <c r="AD357" i="3"/>
  <c r="AE357" i="3"/>
  <c r="AF357" i="3"/>
  <c r="B358" i="3"/>
  <c r="C358" i="3"/>
  <c r="D358" i="3"/>
  <c r="E358" i="3"/>
  <c r="F358" i="3"/>
  <c r="G358" i="3"/>
  <c r="H358" i="3"/>
  <c r="I358" i="3"/>
  <c r="J358" i="3"/>
  <c r="K358" i="3"/>
  <c r="L358" i="3"/>
  <c r="M358" i="3"/>
  <c r="N358" i="3"/>
  <c r="O358" i="3"/>
  <c r="P358" i="3"/>
  <c r="Q358" i="3"/>
  <c r="R358" i="3"/>
  <c r="S358" i="3"/>
  <c r="T358" i="3"/>
  <c r="AA358" i="3"/>
  <c r="AB358" i="3"/>
  <c r="AC358" i="3"/>
  <c r="AD358" i="3"/>
  <c r="AE358" i="3"/>
  <c r="B359" i="3"/>
  <c r="C359" i="3"/>
  <c r="D359" i="3"/>
  <c r="E359" i="3"/>
  <c r="F359" i="3"/>
  <c r="G359" i="3"/>
  <c r="H359" i="3"/>
  <c r="I359" i="3"/>
  <c r="J359" i="3"/>
  <c r="K359" i="3"/>
  <c r="L359" i="3"/>
  <c r="M359" i="3"/>
  <c r="N359" i="3"/>
  <c r="O359" i="3"/>
  <c r="P359" i="3"/>
  <c r="Q359" i="3"/>
  <c r="R359" i="3"/>
  <c r="S359" i="3"/>
  <c r="T359" i="3"/>
  <c r="AA359" i="3"/>
  <c r="AB359" i="3"/>
  <c r="AC359" i="3"/>
  <c r="AD359" i="3"/>
  <c r="AE359" i="3"/>
  <c r="AF359" i="3"/>
  <c r="A360" i="3"/>
  <c r="B360" i="3"/>
  <c r="C360" i="3"/>
  <c r="D360" i="3"/>
  <c r="E360" i="3"/>
  <c r="F360" i="3"/>
  <c r="G360" i="3"/>
  <c r="H360" i="3"/>
  <c r="I360" i="3"/>
  <c r="J360" i="3"/>
  <c r="K360" i="3"/>
  <c r="L360" i="3"/>
  <c r="M360" i="3"/>
  <c r="N360" i="3"/>
  <c r="O360" i="3"/>
  <c r="P360" i="3"/>
  <c r="Q360" i="3"/>
  <c r="R360" i="3"/>
  <c r="S360" i="3"/>
  <c r="T360" i="3"/>
  <c r="AA360" i="3"/>
  <c r="AB360" i="3"/>
  <c r="AC360" i="3"/>
  <c r="AD360" i="3"/>
  <c r="AE360" i="3"/>
  <c r="AF360" i="3"/>
  <c r="B361" i="3"/>
  <c r="C361" i="3"/>
  <c r="D361" i="3"/>
  <c r="E361" i="3"/>
  <c r="F361" i="3"/>
  <c r="G361" i="3"/>
  <c r="H361" i="3"/>
  <c r="I361" i="3"/>
  <c r="J361" i="3"/>
  <c r="K361" i="3"/>
  <c r="L361" i="3"/>
  <c r="M361" i="3"/>
  <c r="N361" i="3"/>
  <c r="O361" i="3"/>
  <c r="P361" i="3"/>
  <c r="Q361" i="3"/>
  <c r="R361" i="3"/>
  <c r="S361" i="3"/>
  <c r="T361" i="3"/>
  <c r="AA361" i="3"/>
  <c r="AB361" i="3"/>
  <c r="AC361" i="3"/>
  <c r="AD361" i="3"/>
  <c r="AE361" i="3"/>
  <c r="A362" i="3"/>
  <c r="B362" i="3"/>
  <c r="C362" i="3"/>
  <c r="D362" i="3"/>
  <c r="E362" i="3"/>
  <c r="F362" i="3"/>
  <c r="G362" i="3"/>
  <c r="H362" i="3"/>
  <c r="I362" i="3"/>
  <c r="J362" i="3"/>
  <c r="K362" i="3"/>
  <c r="L362" i="3"/>
  <c r="M362" i="3"/>
  <c r="N362" i="3"/>
  <c r="O362" i="3"/>
  <c r="P362" i="3"/>
  <c r="Q362" i="3"/>
  <c r="R362" i="3"/>
  <c r="S362" i="3"/>
  <c r="T362" i="3"/>
  <c r="AA362" i="3"/>
  <c r="AB362" i="3"/>
  <c r="AC362" i="3"/>
  <c r="AD362" i="3"/>
  <c r="AE362" i="3"/>
  <c r="AF362" i="3"/>
  <c r="A363" i="3"/>
  <c r="B363" i="3"/>
  <c r="C363" i="3"/>
  <c r="D363" i="3"/>
  <c r="E363" i="3"/>
  <c r="F363" i="3"/>
  <c r="G363" i="3"/>
  <c r="H363" i="3"/>
  <c r="I363" i="3"/>
  <c r="J363" i="3"/>
  <c r="K363" i="3"/>
  <c r="L363" i="3"/>
  <c r="M363" i="3"/>
  <c r="N363" i="3"/>
  <c r="O363" i="3"/>
  <c r="P363" i="3"/>
  <c r="Q363" i="3"/>
  <c r="R363" i="3"/>
  <c r="S363" i="3"/>
  <c r="T363" i="3"/>
  <c r="AA363" i="3"/>
  <c r="AB363" i="3"/>
  <c r="AC363" i="3"/>
  <c r="AD363" i="3"/>
  <c r="AE363" i="3"/>
  <c r="AF363" i="3"/>
  <c r="B364" i="3"/>
  <c r="C364" i="3"/>
  <c r="D364" i="3"/>
  <c r="E364" i="3"/>
  <c r="F364" i="3"/>
  <c r="G364" i="3"/>
  <c r="H364" i="3"/>
  <c r="I364" i="3"/>
  <c r="J364" i="3"/>
  <c r="K364" i="3"/>
  <c r="L364" i="3"/>
  <c r="M364" i="3"/>
  <c r="N364" i="3"/>
  <c r="O364" i="3"/>
  <c r="P364" i="3"/>
  <c r="Q364" i="3"/>
  <c r="R364" i="3"/>
  <c r="S364" i="3"/>
  <c r="T364" i="3"/>
  <c r="AA364" i="3"/>
  <c r="AB364" i="3"/>
  <c r="AC364" i="3"/>
  <c r="AD364" i="3"/>
  <c r="AE364" i="3"/>
  <c r="A365" i="3"/>
  <c r="B365" i="3"/>
  <c r="C365" i="3"/>
  <c r="D365" i="3"/>
  <c r="E365" i="3"/>
  <c r="F365" i="3"/>
  <c r="G365" i="3"/>
  <c r="H365" i="3"/>
  <c r="I365" i="3"/>
  <c r="J365" i="3"/>
  <c r="K365" i="3"/>
  <c r="L365" i="3"/>
  <c r="M365" i="3"/>
  <c r="N365" i="3"/>
  <c r="O365" i="3"/>
  <c r="P365" i="3"/>
  <c r="Q365" i="3"/>
  <c r="R365" i="3"/>
  <c r="S365" i="3"/>
  <c r="T365" i="3"/>
  <c r="AA365" i="3"/>
  <c r="AB365" i="3"/>
  <c r="AC365" i="3"/>
  <c r="AD365" i="3"/>
  <c r="AE365" i="3"/>
  <c r="AF365" i="3"/>
  <c r="A366" i="3"/>
  <c r="B366" i="3"/>
  <c r="C366" i="3"/>
  <c r="D366" i="3"/>
  <c r="E366" i="3"/>
  <c r="F366" i="3"/>
  <c r="G366" i="3"/>
  <c r="H366" i="3"/>
  <c r="I366" i="3"/>
  <c r="J366" i="3"/>
  <c r="K366" i="3"/>
  <c r="L366" i="3"/>
  <c r="M366" i="3"/>
  <c r="N366" i="3"/>
  <c r="O366" i="3"/>
  <c r="P366" i="3"/>
  <c r="Q366" i="3"/>
  <c r="R366" i="3"/>
  <c r="S366" i="3"/>
  <c r="T366" i="3"/>
  <c r="AA366" i="3"/>
  <c r="AB366" i="3"/>
  <c r="AC366" i="3"/>
  <c r="AD366" i="3"/>
  <c r="AE366" i="3"/>
  <c r="AF366" i="3"/>
  <c r="B367" i="3"/>
  <c r="C367" i="3"/>
  <c r="D367" i="3"/>
  <c r="E367" i="3"/>
  <c r="F367" i="3"/>
  <c r="G367" i="3"/>
  <c r="H367" i="3"/>
  <c r="I367" i="3"/>
  <c r="J367" i="3"/>
  <c r="K367" i="3"/>
  <c r="L367" i="3"/>
  <c r="M367" i="3"/>
  <c r="N367" i="3"/>
  <c r="O367" i="3"/>
  <c r="P367" i="3"/>
  <c r="Q367" i="3"/>
  <c r="R367" i="3"/>
  <c r="S367" i="3"/>
  <c r="T367" i="3"/>
  <c r="AA367" i="3"/>
  <c r="AB367" i="3"/>
  <c r="AC367" i="3"/>
  <c r="AD367" i="3"/>
  <c r="AE367" i="3"/>
  <c r="AF367" i="3"/>
  <c r="A368" i="3"/>
  <c r="B368" i="3"/>
  <c r="C368" i="3"/>
  <c r="D368" i="3"/>
  <c r="E368" i="3"/>
  <c r="F368" i="3"/>
  <c r="G368" i="3"/>
  <c r="H368" i="3"/>
  <c r="I368" i="3"/>
  <c r="J368" i="3"/>
  <c r="K368" i="3"/>
  <c r="L368" i="3"/>
  <c r="M368" i="3"/>
  <c r="N368" i="3"/>
  <c r="O368" i="3"/>
  <c r="P368" i="3"/>
  <c r="Q368" i="3"/>
  <c r="R368" i="3"/>
  <c r="S368" i="3"/>
  <c r="T368" i="3"/>
  <c r="AA368" i="3"/>
  <c r="AB368" i="3"/>
  <c r="AC368" i="3"/>
  <c r="AD368" i="3"/>
  <c r="AE368" i="3"/>
  <c r="AF368" i="3"/>
  <c r="B369" i="3"/>
  <c r="C369" i="3"/>
  <c r="D369" i="3"/>
  <c r="E369" i="3"/>
  <c r="F369" i="3"/>
  <c r="G369" i="3"/>
  <c r="H369" i="3"/>
  <c r="I369" i="3"/>
  <c r="J369" i="3"/>
  <c r="K369" i="3"/>
  <c r="L369" i="3"/>
  <c r="M369" i="3"/>
  <c r="N369" i="3"/>
  <c r="O369" i="3"/>
  <c r="P369" i="3"/>
  <c r="Q369" i="3"/>
  <c r="R369" i="3"/>
  <c r="S369" i="3"/>
  <c r="T369" i="3"/>
  <c r="AA369" i="3"/>
  <c r="AB369" i="3"/>
  <c r="AC369" i="3"/>
  <c r="AD369" i="3"/>
  <c r="AE369" i="3"/>
  <c r="A370" i="3"/>
  <c r="B370" i="3"/>
  <c r="C370" i="3"/>
  <c r="D370" i="3"/>
  <c r="E370" i="3"/>
  <c r="F370" i="3"/>
  <c r="G370" i="3"/>
  <c r="H370" i="3"/>
  <c r="I370" i="3"/>
  <c r="J370" i="3"/>
  <c r="K370" i="3"/>
  <c r="L370" i="3"/>
  <c r="M370" i="3"/>
  <c r="N370" i="3"/>
  <c r="O370" i="3"/>
  <c r="P370" i="3"/>
  <c r="Q370" i="3"/>
  <c r="R370" i="3"/>
  <c r="S370" i="3"/>
  <c r="T370" i="3"/>
  <c r="AA370" i="3"/>
  <c r="AB370" i="3"/>
  <c r="AC370" i="3"/>
  <c r="AD370" i="3"/>
  <c r="AE370" i="3"/>
  <c r="AF370" i="3"/>
  <c r="B371" i="3"/>
  <c r="C371" i="3"/>
  <c r="D371" i="3"/>
  <c r="E371" i="3"/>
  <c r="F371" i="3"/>
  <c r="G371" i="3"/>
  <c r="H371" i="3"/>
  <c r="I371" i="3"/>
  <c r="J371" i="3"/>
  <c r="K371" i="3"/>
  <c r="L371" i="3"/>
  <c r="M371" i="3"/>
  <c r="N371" i="3"/>
  <c r="O371" i="3"/>
  <c r="P371" i="3"/>
  <c r="Q371" i="3"/>
  <c r="R371" i="3"/>
  <c r="S371" i="3"/>
  <c r="T371" i="3"/>
  <c r="AA371" i="3"/>
  <c r="AB371" i="3"/>
  <c r="AC371" i="3"/>
  <c r="AD371" i="3"/>
  <c r="AE371" i="3"/>
  <c r="B372" i="3"/>
  <c r="C372" i="3"/>
  <c r="D372" i="3"/>
  <c r="E372" i="3"/>
  <c r="F372" i="3"/>
  <c r="G372" i="3"/>
  <c r="H372" i="3"/>
  <c r="I372" i="3"/>
  <c r="J372" i="3"/>
  <c r="K372" i="3"/>
  <c r="L372" i="3"/>
  <c r="M372" i="3"/>
  <c r="N372" i="3"/>
  <c r="O372" i="3"/>
  <c r="P372" i="3"/>
  <c r="Q372" i="3"/>
  <c r="R372" i="3"/>
  <c r="S372" i="3"/>
  <c r="T372" i="3"/>
  <c r="AA372" i="3"/>
  <c r="AB372" i="3"/>
  <c r="AC372" i="3"/>
  <c r="AD372" i="3"/>
  <c r="AE372" i="3"/>
  <c r="A373" i="3"/>
  <c r="B373" i="3"/>
  <c r="C373" i="3"/>
  <c r="D373" i="3"/>
  <c r="E373" i="3"/>
  <c r="F373" i="3"/>
  <c r="G373" i="3"/>
  <c r="H373" i="3"/>
  <c r="I373" i="3"/>
  <c r="J373" i="3"/>
  <c r="K373" i="3"/>
  <c r="L373" i="3"/>
  <c r="M373" i="3"/>
  <c r="N373" i="3"/>
  <c r="O373" i="3"/>
  <c r="P373" i="3"/>
  <c r="Q373" i="3"/>
  <c r="R373" i="3"/>
  <c r="S373" i="3"/>
  <c r="T373" i="3"/>
  <c r="AA373" i="3"/>
  <c r="AB373" i="3"/>
  <c r="AC373" i="3"/>
  <c r="AD373" i="3"/>
  <c r="AE373" i="3"/>
  <c r="AF373" i="3"/>
  <c r="B374" i="3"/>
  <c r="C374" i="3"/>
  <c r="D374" i="3"/>
  <c r="E374" i="3"/>
  <c r="F374" i="3"/>
  <c r="G374" i="3"/>
  <c r="H374" i="3"/>
  <c r="I374" i="3"/>
  <c r="J374" i="3"/>
  <c r="K374" i="3"/>
  <c r="L374" i="3"/>
  <c r="M374" i="3"/>
  <c r="N374" i="3"/>
  <c r="O374" i="3"/>
  <c r="P374" i="3"/>
  <c r="Q374" i="3"/>
  <c r="R374" i="3"/>
  <c r="S374" i="3"/>
  <c r="T374" i="3"/>
  <c r="AA374" i="3"/>
  <c r="AB374" i="3"/>
  <c r="AD374" i="3"/>
  <c r="AE374" i="3"/>
  <c r="B375" i="3"/>
  <c r="C375" i="3"/>
  <c r="D375" i="3"/>
  <c r="E375" i="3"/>
  <c r="F375" i="3"/>
  <c r="G375" i="3"/>
  <c r="H375" i="3"/>
  <c r="I375" i="3"/>
  <c r="J375" i="3"/>
  <c r="K375" i="3"/>
  <c r="L375" i="3"/>
  <c r="M375" i="3"/>
  <c r="N375" i="3"/>
  <c r="O375" i="3"/>
  <c r="P375" i="3"/>
  <c r="Q375" i="3"/>
  <c r="R375" i="3"/>
  <c r="S375" i="3"/>
  <c r="T375" i="3"/>
  <c r="AA375" i="3"/>
  <c r="AB375" i="3"/>
  <c r="AC375" i="3"/>
  <c r="AD375" i="3"/>
  <c r="AE375" i="3"/>
  <c r="AF375" i="3"/>
  <c r="A376" i="3"/>
  <c r="B376" i="3"/>
  <c r="C376" i="3"/>
  <c r="D376" i="3"/>
  <c r="E376" i="3"/>
  <c r="F376" i="3"/>
  <c r="G376" i="3"/>
  <c r="H376" i="3"/>
  <c r="I376" i="3"/>
  <c r="J376" i="3"/>
  <c r="K376" i="3"/>
  <c r="L376" i="3"/>
  <c r="M376" i="3"/>
  <c r="N376" i="3"/>
  <c r="O376" i="3"/>
  <c r="P376" i="3"/>
  <c r="Q376" i="3"/>
  <c r="R376" i="3"/>
  <c r="S376" i="3"/>
  <c r="T376" i="3"/>
  <c r="AA376" i="3"/>
  <c r="AB376" i="3"/>
  <c r="AC376" i="3"/>
  <c r="AD376" i="3"/>
  <c r="AE376" i="3"/>
  <c r="AF376" i="3"/>
  <c r="A377" i="3"/>
  <c r="B377" i="3"/>
  <c r="C377" i="3"/>
  <c r="D377" i="3"/>
  <c r="E377" i="3"/>
  <c r="F377" i="3"/>
  <c r="G377" i="3"/>
  <c r="H377" i="3"/>
  <c r="I377" i="3"/>
  <c r="J377" i="3"/>
  <c r="K377" i="3"/>
  <c r="L377" i="3"/>
  <c r="M377" i="3"/>
  <c r="N377" i="3"/>
  <c r="O377" i="3"/>
  <c r="P377" i="3"/>
  <c r="Q377" i="3"/>
  <c r="R377" i="3"/>
  <c r="S377" i="3"/>
  <c r="T377" i="3"/>
  <c r="AA377" i="3"/>
  <c r="AB377" i="3"/>
  <c r="AC377" i="3"/>
  <c r="AD377" i="3"/>
  <c r="AE377" i="3"/>
  <c r="AF377" i="3"/>
  <c r="B378" i="3"/>
  <c r="C378" i="3"/>
  <c r="D378" i="3"/>
  <c r="E378" i="3"/>
  <c r="F378" i="3"/>
  <c r="G378" i="3"/>
  <c r="H378" i="3"/>
  <c r="I378" i="3"/>
  <c r="J378" i="3"/>
  <c r="K378" i="3"/>
  <c r="L378" i="3"/>
  <c r="M378" i="3"/>
  <c r="N378" i="3"/>
  <c r="O378" i="3"/>
  <c r="P378" i="3"/>
  <c r="Q378" i="3"/>
  <c r="R378" i="3"/>
  <c r="S378" i="3"/>
  <c r="T378" i="3"/>
  <c r="AA378" i="3"/>
  <c r="AB378" i="3"/>
  <c r="AC378" i="3"/>
  <c r="AD378" i="3"/>
  <c r="AE378" i="3"/>
  <c r="A379" i="3"/>
  <c r="B379" i="3"/>
  <c r="C379" i="3"/>
  <c r="D379" i="3"/>
  <c r="E379" i="3"/>
  <c r="F379" i="3"/>
  <c r="G379" i="3"/>
  <c r="H379" i="3"/>
  <c r="I379" i="3"/>
  <c r="J379" i="3"/>
  <c r="K379" i="3"/>
  <c r="L379" i="3"/>
  <c r="M379" i="3"/>
  <c r="N379" i="3"/>
  <c r="O379" i="3"/>
  <c r="P379" i="3"/>
  <c r="Q379" i="3"/>
  <c r="R379" i="3"/>
  <c r="S379" i="3"/>
  <c r="T379" i="3"/>
  <c r="AA379" i="3"/>
  <c r="AB379" i="3"/>
  <c r="AC379" i="3"/>
  <c r="AD379" i="3"/>
  <c r="AE379" i="3"/>
  <c r="AF379" i="3"/>
  <c r="B380" i="3"/>
  <c r="C380" i="3"/>
  <c r="D380" i="3"/>
  <c r="E380" i="3"/>
  <c r="F380" i="3"/>
  <c r="G380" i="3"/>
  <c r="H380" i="3"/>
  <c r="I380" i="3"/>
  <c r="J380" i="3"/>
  <c r="K380" i="3"/>
  <c r="L380" i="3"/>
  <c r="M380" i="3"/>
  <c r="N380" i="3"/>
  <c r="O380" i="3"/>
  <c r="P380" i="3"/>
  <c r="Q380" i="3"/>
  <c r="R380" i="3"/>
  <c r="S380" i="3"/>
  <c r="T380" i="3"/>
  <c r="AA380" i="3"/>
  <c r="AB380" i="3"/>
  <c r="AC380" i="3"/>
  <c r="AD380" i="3"/>
  <c r="AE380" i="3"/>
  <c r="A381" i="3"/>
  <c r="B381" i="3"/>
  <c r="C381" i="3"/>
  <c r="D381" i="3"/>
  <c r="E381" i="3"/>
  <c r="F381" i="3"/>
  <c r="G381" i="3"/>
  <c r="H381" i="3"/>
  <c r="I381" i="3"/>
  <c r="J381" i="3"/>
  <c r="K381" i="3"/>
  <c r="L381" i="3"/>
  <c r="M381" i="3"/>
  <c r="N381" i="3"/>
  <c r="O381" i="3"/>
  <c r="P381" i="3"/>
  <c r="Q381" i="3"/>
  <c r="R381" i="3"/>
  <c r="S381" i="3"/>
  <c r="T381" i="3"/>
  <c r="AA381" i="3"/>
  <c r="AB381" i="3"/>
  <c r="AC381" i="3"/>
  <c r="AD381" i="3"/>
  <c r="AE381" i="3"/>
  <c r="AF381" i="3"/>
  <c r="B382" i="3"/>
  <c r="C382" i="3"/>
  <c r="D382" i="3"/>
  <c r="E382" i="3"/>
  <c r="F382" i="3"/>
  <c r="G382" i="3"/>
  <c r="H382" i="3"/>
  <c r="I382" i="3"/>
  <c r="J382" i="3"/>
  <c r="K382" i="3"/>
  <c r="L382" i="3"/>
  <c r="M382" i="3"/>
  <c r="N382" i="3"/>
  <c r="O382" i="3"/>
  <c r="P382" i="3"/>
  <c r="Q382" i="3"/>
  <c r="R382" i="3"/>
  <c r="S382" i="3"/>
  <c r="T382" i="3"/>
  <c r="AA382" i="3"/>
  <c r="AB382" i="3"/>
  <c r="AC382" i="3"/>
  <c r="AD382" i="3"/>
  <c r="AE382" i="3"/>
  <c r="B383" i="3"/>
  <c r="C383" i="3"/>
  <c r="D383" i="3"/>
  <c r="E383" i="3"/>
  <c r="F383" i="3"/>
  <c r="G383" i="3"/>
  <c r="H383" i="3"/>
  <c r="I383" i="3"/>
  <c r="J383" i="3"/>
  <c r="K383" i="3"/>
  <c r="L383" i="3"/>
  <c r="M383" i="3"/>
  <c r="N383" i="3"/>
  <c r="O383" i="3"/>
  <c r="P383" i="3"/>
  <c r="Q383" i="3"/>
  <c r="R383" i="3"/>
  <c r="S383" i="3"/>
  <c r="T383" i="3"/>
  <c r="AA383" i="3"/>
  <c r="AB383" i="3"/>
  <c r="AC383" i="3"/>
  <c r="AD383" i="3"/>
  <c r="AE383" i="3"/>
  <c r="AF383" i="3"/>
  <c r="A384" i="3"/>
  <c r="B384" i="3"/>
  <c r="C384" i="3"/>
  <c r="D384" i="3"/>
  <c r="E384" i="3"/>
  <c r="F384" i="3"/>
  <c r="G384" i="3"/>
  <c r="H384" i="3"/>
  <c r="I384" i="3"/>
  <c r="J384" i="3"/>
  <c r="K384" i="3"/>
  <c r="L384" i="3"/>
  <c r="M384" i="3"/>
  <c r="N384" i="3"/>
  <c r="O384" i="3"/>
  <c r="P384" i="3"/>
  <c r="Q384" i="3"/>
  <c r="R384" i="3"/>
  <c r="S384" i="3"/>
  <c r="T384" i="3"/>
  <c r="AA384" i="3"/>
  <c r="AB384" i="3"/>
  <c r="AC384" i="3"/>
  <c r="AD384" i="3"/>
  <c r="AE384" i="3"/>
  <c r="AF384" i="3"/>
  <c r="A385" i="3"/>
  <c r="B385" i="3"/>
  <c r="C385" i="3"/>
  <c r="D385" i="3"/>
  <c r="E385" i="3"/>
  <c r="F385" i="3"/>
  <c r="G385" i="3"/>
  <c r="H385" i="3"/>
  <c r="I385" i="3"/>
  <c r="J385" i="3"/>
  <c r="K385" i="3"/>
  <c r="L385" i="3"/>
  <c r="M385" i="3"/>
  <c r="N385" i="3"/>
  <c r="O385" i="3"/>
  <c r="P385" i="3"/>
  <c r="Q385" i="3"/>
  <c r="R385" i="3"/>
  <c r="S385" i="3"/>
  <c r="T385" i="3"/>
  <c r="AA385" i="3"/>
  <c r="AB385" i="3"/>
  <c r="AC385" i="3"/>
  <c r="AD385" i="3"/>
  <c r="AE385" i="3"/>
  <c r="AF385" i="3"/>
  <c r="A386" i="3"/>
  <c r="B386" i="3"/>
  <c r="C386" i="3"/>
  <c r="D386" i="3"/>
  <c r="E386" i="3"/>
  <c r="F386" i="3"/>
  <c r="G386" i="3"/>
  <c r="H386" i="3"/>
  <c r="I386" i="3"/>
  <c r="J386" i="3"/>
  <c r="K386" i="3"/>
  <c r="L386" i="3"/>
  <c r="M386" i="3"/>
  <c r="N386" i="3"/>
  <c r="O386" i="3"/>
  <c r="P386" i="3"/>
  <c r="Q386" i="3"/>
  <c r="R386" i="3"/>
  <c r="S386" i="3"/>
  <c r="T386" i="3"/>
  <c r="AA386" i="3"/>
  <c r="AB386" i="3"/>
  <c r="AC386" i="3"/>
  <c r="AD386" i="3"/>
  <c r="AE386" i="3"/>
  <c r="AF386" i="3"/>
  <c r="A387" i="3"/>
  <c r="B387" i="3"/>
  <c r="C387" i="3"/>
  <c r="D387" i="3"/>
  <c r="E387" i="3"/>
  <c r="F387" i="3"/>
  <c r="G387" i="3"/>
  <c r="H387" i="3"/>
  <c r="I387" i="3"/>
  <c r="J387" i="3"/>
  <c r="K387" i="3"/>
  <c r="L387" i="3"/>
  <c r="M387" i="3"/>
  <c r="N387" i="3"/>
  <c r="O387" i="3"/>
  <c r="P387" i="3"/>
  <c r="Q387" i="3"/>
  <c r="R387" i="3"/>
  <c r="S387" i="3"/>
  <c r="T387" i="3"/>
  <c r="AA387" i="3"/>
  <c r="AB387" i="3"/>
  <c r="AC387" i="3"/>
  <c r="AD387" i="3"/>
  <c r="AE387" i="3"/>
  <c r="AF387" i="3"/>
  <c r="B388" i="3"/>
  <c r="C388" i="3"/>
  <c r="D388" i="3"/>
  <c r="E388" i="3"/>
  <c r="F388" i="3"/>
  <c r="G388" i="3"/>
  <c r="H388" i="3"/>
  <c r="I388" i="3"/>
  <c r="J388" i="3"/>
  <c r="K388" i="3"/>
  <c r="L388" i="3"/>
  <c r="M388" i="3"/>
  <c r="N388" i="3"/>
  <c r="O388" i="3"/>
  <c r="P388" i="3"/>
  <c r="Q388" i="3"/>
  <c r="R388" i="3"/>
  <c r="S388" i="3"/>
  <c r="T388" i="3"/>
  <c r="AA388" i="3"/>
  <c r="AB388" i="3"/>
  <c r="AC388" i="3"/>
  <c r="AD388" i="3"/>
  <c r="AE388" i="3"/>
  <c r="AE389" i="3"/>
  <c r="B391" i="3"/>
  <c r="AF391" i="3"/>
  <c r="A392" i="3"/>
  <c r="B392" i="3"/>
  <c r="C392" i="3"/>
  <c r="D392" i="3"/>
  <c r="E392" i="3"/>
  <c r="F392" i="3"/>
  <c r="G392" i="3"/>
  <c r="H392" i="3"/>
  <c r="I392" i="3"/>
  <c r="J392" i="3"/>
  <c r="K392" i="3"/>
  <c r="L392" i="3"/>
  <c r="M392" i="3"/>
  <c r="N392" i="3"/>
  <c r="O392" i="3"/>
  <c r="P392" i="3"/>
  <c r="Q392" i="3"/>
  <c r="R392" i="3"/>
  <c r="S392" i="3"/>
  <c r="T392" i="3"/>
  <c r="AA392" i="3"/>
  <c r="AB392" i="3"/>
  <c r="AC392" i="3"/>
  <c r="AD392" i="3"/>
  <c r="AE392" i="3"/>
  <c r="AF392" i="3"/>
  <c r="A393" i="3"/>
  <c r="B393" i="3"/>
  <c r="C393" i="3"/>
  <c r="D393" i="3"/>
  <c r="E393" i="3"/>
  <c r="F393" i="3"/>
  <c r="G393" i="3"/>
  <c r="H393" i="3"/>
  <c r="I393" i="3"/>
  <c r="J393" i="3"/>
  <c r="K393" i="3"/>
  <c r="L393" i="3"/>
  <c r="M393" i="3"/>
  <c r="N393" i="3"/>
  <c r="O393" i="3"/>
  <c r="P393" i="3"/>
  <c r="Q393" i="3"/>
  <c r="R393" i="3"/>
  <c r="S393" i="3"/>
  <c r="T393" i="3"/>
  <c r="AA393" i="3"/>
  <c r="AB393" i="3"/>
  <c r="AC393" i="3"/>
  <c r="AD393" i="3"/>
  <c r="AE393" i="3"/>
  <c r="AF393" i="3"/>
  <c r="A394" i="3"/>
  <c r="B394" i="3"/>
  <c r="C394" i="3"/>
  <c r="D394" i="3"/>
  <c r="E394" i="3"/>
  <c r="F394" i="3"/>
  <c r="G394" i="3"/>
  <c r="H394" i="3"/>
  <c r="I394" i="3"/>
  <c r="J394" i="3"/>
  <c r="K394" i="3"/>
  <c r="L394" i="3"/>
  <c r="M394" i="3"/>
  <c r="N394" i="3"/>
  <c r="O394" i="3"/>
  <c r="P394" i="3"/>
  <c r="Q394" i="3"/>
  <c r="R394" i="3"/>
  <c r="S394" i="3"/>
  <c r="T394" i="3"/>
  <c r="AA394" i="3"/>
  <c r="AB394" i="3"/>
  <c r="AC394" i="3"/>
  <c r="AD394" i="3"/>
  <c r="AE394" i="3"/>
  <c r="AF394" i="3"/>
  <c r="A395" i="3"/>
  <c r="B395" i="3"/>
  <c r="C395" i="3"/>
  <c r="D395" i="3"/>
  <c r="E395" i="3"/>
  <c r="F395" i="3"/>
  <c r="G395" i="3"/>
  <c r="H395" i="3"/>
  <c r="I395" i="3"/>
  <c r="J395" i="3"/>
  <c r="K395" i="3"/>
  <c r="L395" i="3"/>
  <c r="M395" i="3"/>
  <c r="N395" i="3"/>
  <c r="O395" i="3"/>
  <c r="P395" i="3"/>
  <c r="Q395" i="3"/>
  <c r="R395" i="3"/>
  <c r="S395" i="3"/>
  <c r="T395" i="3"/>
  <c r="AA395" i="3"/>
  <c r="AB395" i="3"/>
  <c r="AC395" i="3"/>
  <c r="AD395" i="3"/>
  <c r="AE395" i="3"/>
  <c r="A396" i="3"/>
  <c r="B396" i="3"/>
  <c r="C396" i="3"/>
  <c r="D396" i="3"/>
  <c r="E396" i="3"/>
  <c r="F396" i="3"/>
  <c r="G396" i="3"/>
  <c r="H396" i="3"/>
  <c r="I396" i="3"/>
  <c r="J396" i="3"/>
  <c r="K396" i="3"/>
  <c r="L396" i="3"/>
  <c r="M396" i="3"/>
  <c r="N396" i="3"/>
  <c r="O396" i="3"/>
  <c r="P396" i="3"/>
  <c r="Q396" i="3"/>
  <c r="R396" i="3"/>
  <c r="S396" i="3"/>
  <c r="T396" i="3"/>
  <c r="AA396" i="3"/>
  <c r="AB396" i="3"/>
  <c r="AC396" i="3"/>
  <c r="AD396" i="3"/>
  <c r="AE396" i="3"/>
  <c r="AF396" i="3"/>
  <c r="A397" i="3"/>
  <c r="B397" i="3"/>
  <c r="C397" i="3"/>
  <c r="D397" i="3"/>
  <c r="E397" i="3"/>
  <c r="F397" i="3"/>
  <c r="G397" i="3"/>
  <c r="H397" i="3"/>
  <c r="I397" i="3"/>
  <c r="J397" i="3"/>
  <c r="K397" i="3"/>
  <c r="L397" i="3"/>
  <c r="M397" i="3"/>
  <c r="N397" i="3"/>
  <c r="O397" i="3"/>
  <c r="P397" i="3"/>
  <c r="Q397" i="3"/>
  <c r="R397" i="3"/>
  <c r="S397" i="3"/>
  <c r="T397" i="3"/>
  <c r="AA397" i="3"/>
  <c r="AB397" i="3"/>
  <c r="AC397" i="3"/>
  <c r="AD397" i="3"/>
  <c r="AE397" i="3"/>
  <c r="A398" i="3"/>
  <c r="B398" i="3"/>
  <c r="C398" i="3"/>
  <c r="D398" i="3"/>
  <c r="E398" i="3"/>
  <c r="F398" i="3"/>
  <c r="G398" i="3"/>
  <c r="H398" i="3"/>
  <c r="I398" i="3"/>
  <c r="J398" i="3"/>
  <c r="K398" i="3"/>
  <c r="L398" i="3"/>
  <c r="M398" i="3"/>
  <c r="N398" i="3"/>
  <c r="O398" i="3"/>
  <c r="P398" i="3"/>
  <c r="Q398" i="3"/>
  <c r="R398" i="3"/>
  <c r="S398" i="3"/>
  <c r="T398" i="3"/>
  <c r="AA398" i="3"/>
  <c r="AB398" i="3"/>
  <c r="AC398" i="3"/>
  <c r="AD398" i="3"/>
  <c r="AE398" i="3"/>
  <c r="AF398" i="3"/>
  <c r="B399" i="3"/>
  <c r="C399" i="3"/>
  <c r="D399" i="3"/>
  <c r="E399" i="3"/>
  <c r="F399" i="3"/>
  <c r="G399" i="3"/>
  <c r="H399" i="3"/>
  <c r="I399" i="3"/>
  <c r="J399" i="3"/>
  <c r="K399" i="3"/>
  <c r="L399" i="3"/>
  <c r="M399" i="3"/>
  <c r="N399" i="3"/>
  <c r="O399" i="3"/>
  <c r="P399" i="3"/>
  <c r="Q399" i="3"/>
  <c r="R399" i="3"/>
  <c r="S399" i="3"/>
  <c r="T399" i="3"/>
  <c r="AA399" i="3"/>
  <c r="AB399" i="3"/>
  <c r="AC399" i="3"/>
  <c r="AD399" i="3"/>
  <c r="AE399" i="3"/>
  <c r="A400" i="3"/>
  <c r="B400" i="3"/>
  <c r="C400" i="3"/>
  <c r="D400" i="3"/>
  <c r="E400" i="3"/>
  <c r="F400" i="3"/>
  <c r="G400" i="3"/>
  <c r="H400" i="3"/>
  <c r="I400" i="3"/>
  <c r="J400" i="3"/>
  <c r="K400" i="3"/>
  <c r="L400" i="3"/>
  <c r="M400" i="3"/>
  <c r="N400" i="3"/>
  <c r="O400" i="3"/>
  <c r="P400" i="3"/>
  <c r="Q400" i="3"/>
  <c r="R400" i="3"/>
  <c r="S400" i="3"/>
  <c r="T400" i="3"/>
  <c r="AA400" i="3"/>
  <c r="AB400" i="3"/>
  <c r="AC400" i="3"/>
  <c r="AD400" i="3"/>
  <c r="AE400" i="3"/>
  <c r="AF400" i="3"/>
  <c r="A401" i="3"/>
  <c r="B401" i="3"/>
  <c r="C401" i="3"/>
  <c r="D401" i="3"/>
  <c r="E401" i="3"/>
  <c r="F401" i="3"/>
  <c r="G401" i="3"/>
  <c r="H401" i="3"/>
  <c r="I401" i="3"/>
  <c r="J401" i="3"/>
  <c r="K401" i="3"/>
  <c r="L401" i="3"/>
  <c r="M401" i="3"/>
  <c r="N401" i="3"/>
  <c r="O401" i="3"/>
  <c r="P401" i="3"/>
  <c r="Q401" i="3"/>
  <c r="R401" i="3"/>
  <c r="S401" i="3"/>
  <c r="T401" i="3"/>
  <c r="AA401" i="3"/>
  <c r="AB401" i="3"/>
  <c r="AC401" i="3"/>
  <c r="AD401" i="3"/>
  <c r="AE401" i="3"/>
  <c r="AF401" i="3"/>
  <c r="B402" i="3"/>
  <c r="C402" i="3"/>
  <c r="D402" i="3"/>
  <c r="E402" i="3"/>
  <c r="F402" i="3"/>
  <c r="G402" i="3"/>
  <c r="H402" i="3"/>
  <c r="I402" i="3"/>
  <c r="J402" i="3"/>
  <c r="K402" i="3"/>
  <c r="L402" i="3"/>
  <c r="M402" i="3"/>
  <c r="N402" i="3"/>
  <c r="O402" i="3"/>
  <c r="P402" i="3"/>
  <c r="Q402" i="3"/>
  <c r="R402" i="3"/>
  <c r="S402" i="3"/>
  <c r="T402" i="3"/>
  <c r="AA402" i="3"/>
  <c r="AB402" i="3"/>
  <c r="AC402" i="3"/>
  <c r="AD402" i="3"/>
  <c r="AE402" i="3"/>
  <c r="A403" i="3"/>
  <c r="B403" i="3"/>
  <c r="C403" i="3"/>
  <c r="D403" i="3"/>
  <c r="E403" i="3"/>
  <c r="F403" i="3"/>
  <c r="G403" i="3"/>
  <c r="H403" i="3"/>
  <c r="I403" i="3"/>
  <c r="J403" i="3"/>
  <c r="K403" i="3"/>
  <c r="L403" i="3"/>
  <c r="M403" i="3"/>
  <c r="N403" i="3"/>
  <c r="O403" i="3"/>
  <c r="P403" i="3"/>
  <c r="Q403" i="3"/>
  <c r="R403" i="3"/>
  <c r="S403" i="3"/>
  <c r="T403" i="3"/>
  <c r="AA403" i="3"/>
  <c r="AB403" i="3"/>
  <c r="AC403" i="3"/>
  <c r="AD403" i="3"/>
  <c r="AE403" i="3"/>
  <c r="A404" i="3"/>
  <c r="B404" i="3"/>
  <c r="C404" i="3"/>
  <c r="D404" i="3"/>
  <c r="E404" i="3"/>
  <c r="F404" i="3"/>
  <c r="G404" i="3"/>
  <c r="H404" i="3"/>
  <c r="I404" i="3"/>
  <c r="J404" i="3"/>
  <c r="K404" i="3"/>
  <c r="L404" i="3"/>
  <c r="M404" i="3"/>
  <c r="N404" i="3"/>
  <c r="O404" i="3"/>
  <c r="P404" i="3"/>
  <c r="Q404" i="3"/>
  <c r="R404" i="3"/>
  <c r="S404" i="3"/>
  <c r="T404" i="3"/>
  <c r="AA404" i="3"/>
  <c r="AB404" i="3"/>
  <c r="AC404" i="3"/>
  <c r="AD404" i="3"/>
  <c r="AE404" i="3"/>
  <c r="AF404" i="3"/>
  <c r="A405" i="3"/>
  <c r="B405" i="3"/>
  <c r="C405" i="3"/>
  <c r="D405" i="3"/>
  <c r="E405" i="3"/>
  <c r="F405" i="3"/>
  <c r="G405" i="3"/>
  <c r="H405" i="3"/>
  <c r="I405" i="3"/>
  <c r="J405" i="3"/>
  <c r="K405" i="3"/>
  <c r="L405" i="3"/>
  <c r="M405" i="3"/>
  <c r="N405" i="3"/>
  <c r="O405" i="3"/>
  <c r="P405" i="3"/>
  <c r="Q405" i="3"/>
  <c r="R405" i="3"/>
  <c r="S405" i="3"/>
  <c r="T405" i="3"/>
  <c r="AA405" i="3"/>
  <c r="AB405" i="3"/>
  <c r="AC405" i="3"/>
  <c r="AD405" i="3"/>
  <c r="AE405" i="3"/>
  <c r="A406" i="3"/>
  <c r="B406" i="3"/>
  <c r="C406" i="3"/>
  <c r="D406" i="3"/>
  <c r="E406" i="3"/>
  <c r="F406" i="3"/>
  <c r="G406" i="3"/>
  <c r="H406" i="3"/>
  <c r="I406" i="3"/>
  <c r="J406" i="3"/>
  <c r="K406" i="3"/>
  <c r="L406" i="3"/>
  <c r="M406" i="3"/>
  <c r="N406" i="3"/>
  <c r="O406" i="3"/>
  <c r="P406" i="3"/>
  <c r="Q406" i="3"/>
  <c r="R406" i="3"/>
  <c r="S406" i="3"/>
  <c r="T406" i="3"/>
  <c r="AA406" i="3"/>
  <c r="AB406" i="3"/>
  <c r="AC406" i="3"/>
  <c r="AD406" i="3"/>
  <c r="AE406" i="3"/>
  <c r="AF406" i="3"/>
  <c r="B407" i="3"/>
  <c r="C407" i="3"/>
  <c r="D407" i="3"/>
  <c r="E407" i="3"/>
  <c r="F407" i="3"/>
  <c r="G407" i="3"/>
  <c r="H407" i="3"/>
  <c r="I407" i="3"/>
  <c r="J407" i="3"/>
  <c r="K407" i="3"/>
  <c r="L407" i="3"/>
  <c r="M407" i="3"/>
  <c r="N407" i="3"/>
  <c r="O407" i="3"/>
  <c r="P407" i="3"/>
  <c r="Q407" i="3"/>
  <c r="R407" i="3"/>
  <c r="S407" i="3"/>
  <c r="T407" i="3"/>
  <c r="AA407" i="3"/>
  <c r="AB407" i="3"/>
  <c r="AC407" i="3"/>
  <c r="AD407" i="3"/>
  <c r="AE407" i="3"/>
  <c r="A408" i="3"/>
  <c r="B408" i="3"/>
  <c r="C408" i="3"/>
  <c r="D408" i="3"/>
  <c r="E408" i="3"/>
  <c r="F408" i="3"/>
  <c r="G408" i="3"/>
  <c r="H408" i="3"/>
  <c r="I408" i="3"/>
  <c r="J408" i="3"/>
  <c r="K408" i="3"/>
  <c r="L408" i="3"/>
  <c r="M408" i="3"/>
  <c r="N408" i="3"/>
  <c r="O408" i="3"/>
  <c r="P408" i="3"/>
  <c r="Q408" i="3"/>
  <c r="R408" i="3"/>
  <c r="S408" i="3"/>
  <c r="T408" i="3"/>
  <c r="AA408" i="3"/>
  <c r="AB408" i="3"/>
  <c r="AC408" i="3"/>
  <c r="AD408" i="3"/>
  <c r="AE408" i="3"/>
  <c r="AF408" i="3"/>
  <c r="A409" i="3"/>
  <c r="B409" i="3"/>
  <c r="C409" i="3"/>
  <c r="D409" i="3"/>
  <c r="E409" i="3"/>
  <c r="F409" i="3"/>
  <c r="G409" i="3"/>
  <c r="H409" i="3"/>
  <c r="I409" i="3"/>
  <c r="J409" i="3"/>
  <c r="K409" i="3"/>
  <c r="L409" i="3"/>
  <c r="M409" i="3"/>
  <c r="N409" i="3"/>
  <c r="O409" i="3"/>
  <c r="P409" i="3"/>
  <c r="Q409" i="3"/>
  <c r="R409" i="3"/>
  <c r="S409" i="3"/>
  <c r="T409" i="3"/>
  <c r="AA409" i="3"/>
  <c r="AB409" i="3"/>
  <c r="AC409" i="3"/>
  <c r="AD409" i="3"/>
  <c r="AE409" i="3"/>
  <c r="AF409" i="3"/>
  <c r="B410" i="3"/>
  <c r="C410" i="3"/>
  <c r="D410" i="3"/>
  <c r="E410" i="3"/>
  <c r="F410" i="3"/>
  <c r="G410" i="3"/>
  <c r="H410" i="3"/>
  <c r="I410" i="3"/>
  <c r="J410" i="3"/>
  <c r="K410" i="3"/>
  <c r="L410" i="3"/>
  <c r="M410" i="3"/>
  <c r="N410" i="3"/>
  <c r="O410" i="3"/>
  <c r="P410" i="3"/>
  <c r="Q410" i="3"/>
  <c r="R410" i="3"/>
  <c r="S410" i="3"/>
  <c r="T410" i="3"/>
  <c r="AA410" i="3"/>
  <c r="AB410" i="3"/>
  <c r="AC410" i="3"/>
  <c r="AD410" i="3"/>
  <c r="AE410" i="3"/>
  <c r="AE411" i="3"/>
  <c r="B413" i="3"/>
  <c r="A414" i="3"/>
  <c r="B414" i="3"/>
  <c r="C414" i="3"/>
  <c r="D414" i="3"/>
  <c r="E414" i="3"/>
  <c r="F414" i="3"/>
  <c r="G414" i="3"/>
  <c r="H414" i="3"/>
  <c r="I414" i="3"/>
  <c r="J414" i="3"/>
  <c r="K414" i="3"/>
  <c r="L414" i="3"/>
  <c r="M414" i="3"/>
  <c r="N414" i="3"/>
  <c r="O414" i="3"/>
  <c r="P414" i="3"/>
  <c r="Q414" i="3"/>
  <c r="R414" i="3"/>
  <c r="S414" i="3"/>
  <c r="T414" i="3"/>
  <c r="AA414" i="3"/>
  <c r="AB414" i="3"/>
  <c r="AC414" i="3"/>
  <c r="AD414" i="3"/>
  <c r="AE414" i="3"/>
  <c r="A415" i="3"/>
  <c r="B415" i="3"/>
  <c r="C415" i="3"/>
  <c r="D415" i="3"/>
  <c r="E415" i="3"/>
  <c r="F415" i="3"/>
  <c r="G415" i="3"/>
  <c r="H415" i="3"/>
  <c r="I415" i="3"/>
  <c r="J415" i="3"/>
  <c r="K415" i="3"/>
  <c r="L415" i="3"/>
  <c r="M415" i="3"/>
  <c r="N415" i="3"/>
  <c r="O415" i="3"/>
  <c r="P415" i="3"/>
  <c r="Q415" i="3"/>
  <c r="R415" i="3"/>
  <c r="S415" i="3"/>
  <c r="T415" i="3"/>
  <c r="AA415" i="3"/>
  <c r="AB415" i="3"/>
  <c r="AC415" i="3"/>
  <c r="AD415" i="3"/>
  <c r="AE415" i="3"/>
  <c r="AF415" i="3"/>
  <c r="A416" i="3"/>
  <c r="B416" i="3"/>
  <c r="C416" i="3"/>
  <c r="D416" i="3"/>
  <c r="E416" i="3"/>
  <c r="F416" i="3"/>
  <c r="G416" i="3"/>
  <c r="H416" i="3"/>
  <c r="I416" i="3"/>
  <c r="J416" i="3"/>
  <c r="K416" i="3"/>
  <c r="L416" i="3"/>
  <c r="M416" i="3"/>
  <c r="N416" i="3"/>
  <c r="O416" i="3"/>
  <c r="P416" i="3"/>
  <c r="Q416" i="3"/>
  <c r="R416" i="3"/>
  <c r="S416" i="3"/>
  <c r="T416" i="3"/>
  <c r="AA416" i="3"/>
  <c r="AB416" i="3"/>
  <c r="AC416" i="3"/>
  <c r="AD416" i="3"/>
  <c r="AE416" i="3"/>
  <c r="AF416" i="3"/>
  <c r="B417" i="3"/>
  <c r="C417" i="3"/>
  <c r="D417" i="3"/>
  <c r="E417" i="3"/>
  <c r="F417" i="3"/>
  <c r="G417" i="3"/>
  <c r="H417" i="3"/>
  <c r="I417" i="3"/>
  <c r="J417" i="3"/>
  <c r="K417" i="3"/>
  <c r="L417" i="3"/>
  <c r="M417" i="3"/>
  <c r="N417" i="3"/>
  <c r="O417" i="3"/>
  <c r="P417" i="3"/>
  <c r="Q417" i="3"/>
  <c r="R417" i="3"/>
  <c r="S417" i="3"/>
  <c r="T417" i="3"/>
  <c r="AA417" i="3"/>
  <c r="AB417" i="3"/>
  <c r="AC417" i="3"/>
  <c r="AD417" i="3"/>
  <c r="AE417" i="3"/>
  <c r="AF417" i="3"/>
  <c r="A418" i="3"/>
  <c r="B418" i="3"/>
  <c r="C418" i="3"/>
  <c r="D418" i="3"/>
  <c r="E418" i="3"/>
  <c r="F418" i="3"/>
  <c r="G418" i="3"/>
  <c r="H418" i="3"/>
  <c r="I418" i="3"/>
  <c r="J418" i="3"/>
  <c r="K418" i="3"/>
  <c r="L418" i="3"/>
  <c r="M418" i="3"/>
  <c r="N418" i="3"/>
  <c r="O418" i="3"/>
  <c r="P418" i="3"/>
  <c r="Q418" i="3"/>
  <c r="R418" i="3"/>
  <c r="S418" i="3"/>
  <c r="T418" i="3"/>
  <c r="AA418" i="3"/>
  <c r="AB418" i="3"/>
  <c r="AC418" i="3"/>
  <c r="AD418" i="3"/>
  <c r="AE418" i="3"/>
  <c r="AF418" i="3"/>
  <c r="B419" i="3"/>
  <c r="C419" i="3"/>
  <c r="D419" i="3"/>
  <c r="E419" i="3"/>
  <c r="F419" i="3"/>
  <c r="G419" i="3"/>
  <c r="H419" i="3"/>
  <c r="I419" i="3"/>
  <c r="J419" i="3"/>
  <c r="K419" i="3"/>
  <c r="L419" i="3"/>
  <c r="M419" i="3"/>
  <c r="N419" i="3"/>
  <c r="O419" i="3"/>
  <c r="P419" i="3"/>
  <c r="Q419" i="3"/>
  <c r="R419" i="3"/>
  <c r="S419" i="3"/>
  <c r="T419" i="3"/>
  <c r="AA419" i="3"/>
  <c r="AB419" i="3"/>
  <c r="AC419" i="3"/>
  <c r="AD419" i="3"/>
  <c r="AE419" i="3"/>
  <c r="A420" i="3"/>
  <c r="B420" i="3"/>
  <c r="C420" i="3"/>
  <c r="D420" i="3"/>
  <c r="E420" i="3"/>
  <c r="F420" i="3"/>
  <c r="G420" i="3"/>
  <c r="H420" i="3"/>
  <c r="I420" i="3"/>
  <c r="J420" i="3"/>
  <c r="K420" i="3"/>
  <c r="L420" i="3"/>
  <c r="M420" i="3"/>
  <c r="N420" i="3"/>
  <c r="O420" i="3"/>
  <c r="P420" i="3"/>
  <c r="Q420" i="3"/>
  <c r="R420" i="3"/>
  <c r="S420" i="3"/>
  <c r="T420" i="3"/>
  <c r="AA420" i="3"/>
  <c r="AB420" i="3"/>
  <c r="AC420" i="3"/>
  <c r="AD420" i="3"/>
  <c r="AE420" i="3"/>
  <c r="B421" i="3"/>
  <c r="C421" i="3"/>
  <c r="D421" i="3"/>
  <c r="E421" i="3"/>
  <c r="F421" i="3"/>
  <c r="G421" i="3"/>
  <c r="H421" i="3"/>
  <c r="I421" i="3"/>
  <c r="J421" i="3"/>
  <c r="K421" i="3"/>
  <c r="L421" i="3"/>
  <c r="M421" i="3"/>
  <c r="N421" i="3"/>
  <c r="O421" i="3"/>
  <c r="P421" i="3"/>
  <c r="Q421" i="3"/>
  <c r="R421" i="3"/>
  <c r="S421" i="3"/>
  <c r="T421" i="3"/>
  <c r="AA421" i="3"/>
  <c r="AB421" i="3"/>
  <c r="AC421" i="3"/>
  <c r="AD421" i="3"/>
  <c r="AE421" i="3"/>
  <c r="A422" i="3"/>
  <c r="B422" i="3"/>
  <c r="C422" i="3"/>
  <c r="D422" i="3"/>
  <c r="E422" i="3"/>
  <c r="F422" i="3"/>
  <c r="G422" i="3"/>
  <c r="H422" i="3"/>
  <c r="I422" i="3"/>
  <c r="J422" i="3"/>
  <c r="K422" i="3"/>
  <c r="L422" i="3"/>
  <c r="M422" i="3"/>
  <c r="N422" i="3"/>
  <c r="O422" i="3"/>
  <c r="P422" i="3"/>
  <c r="Q422" i="3"/>
  <c r="R422" i="3"/>
  <c r="S422" i="3"/>
  <c r="T422" i="3"/>
  <c r="AA422" i="3"/>
  <c r="AB422" i="3"/>
  <c r="AC422" i="3"/>
  <c r="AD422" i="3"/>
  <c r="AE422" i="3"/>
  <c r="A423" i="3"/>
  <c r="B423" i="3"/>
  <c r="C423" i="3"/>
  <c r="D423" i="3"/>
  <c r="E423" i="3"/>
  <c r="F423" i="3"/>
  <c r="G423" i="3"/>
  <c r="H423" i="3"/>
  <c r="I423" i="3"/>
  <c r="J423" i="3"/>
  <c r="K423" i="3"/>
  <c r="L423" i="3"/>
  <c r="M423" i="3"/>
  <c r="N423" i="3"/>
  <c r="O423" i="3"/>
  <c r="P423" i="3"/>
  <c r="Q423" i="3"/>
  <c r="R423" i="3"/>
  <c r="S423" i="3"/>
  <c r="T423" i="3"/>
  <c r="AA423" i="3"/>
  <c r="AB423" i="3"/>
  <c r="AC423" i="3"/>
  <c r="AD423" i="3"/>
  <c r="AE423" i="3"/>
  <c r="AF423" i="3"/>
  <c r="A424" i="3"/>
  <c r="B424" i="3"/>
  <c r="C424" i="3"/>
  <c r="D424" i="3"/>
  <c r="E424" i="3"/>
  <c r="F424" i="3"/>
  <c r="G424" i="3"/>
  <c r="H424" i="3"/>
  <c r="I424" i="3"/>
  <c r="J424" i="3"/>
  <c r="K424" i="3"/>
  <c r="L424" i="3"/>
  <c r="M424" i="3"/>
  <c r="N424" i="3"/>
  <c r="O424" i="3"/>
  <c r="P424" i="3"/>
  <c r="Q424" i="3"/>
  <c r="R424" i="3"/>
  <c r="S424" i="3"/>
  <c r="T424" i="3"/>
  <c r="AA424" i="3"/>
  <c r="AB424" i="3"/>
  <c r="AC424" i="3"/>
  <c r="AD424" i="3"/>
  <c r="AE424" i="3"/>
  <c r="AF424" i="3"/>
  <c r="B425" i="3"/>
  <c r="C425" i="3"/>
  <c r="D425" i="3"/>
  <c r="E425" i="3"/>
  <c r="F425" i="3"/>
  <c r="G425" i="3"/>
  <c r="H425" i="3"/>
  <c r="I425" i="3"/>
  <c r="J425" i="3"/>
  <c r="K425" i="3"/>
  <c r="L425" i="3"/>
  <c r="M425" i="3"/>
  <c r="N425" i="3"/>
  <c r="O425" i="3"/>
  <c r="P425" i="3"/>
  <c r="Q425" i="3"/>
  <c r="R425" i="3"/>
  <c r="S425" i="3"/>
  <c r="T425" i="3"/>
  <c r="AA425" i="3"/>
  <c r="AB425" i="3"/>
  <c r="AC425" i="3"/>
  <c r="AD425" i="3"/>
  <c r="AE425" i="3"/>
  <c r="AF425" i="3"/>
  <c r="A426" i="3"/>
  <c r="B426" i="3"/>
  <c r="C426" i="3"/>
  <c r="D426" i="3"/>
  <c r="E426" i="3"/>
  <c r="F426" i="3"/>
  <c r="G426" i="3"/>
  <c r="H426" i="3"/>
  <c r="I426" i="3"/>
  <c r="J426" i="3"/>
  <c r="K426" i="3"/>
  <c r="L426" i="3"/>
  <c r="M426" i="3"/>
  <c r="N426" i="3"/>
  <c r="O426" i="3"/>
  <c r="P426" i="3"/>
  <c r="Q426" i="3"/>
  <c r="R426" i="3"/>
  <c r="S426" i="3"/>
  <c r="T426" i="3"/>
  <c r="AA426" i="3"/>
  <c r="AB426" i="3"/>
  <c r="AC426" i="3"/>
  <c r="AD426" i="3"/>
  <c r="AE426" i="3"/>
  <c r="AF426" i="3"/>
  <c r="A427" i="3"/>
  <c r="B427" i="3"/>
  <c r="C427" i="3"/>
  <c r="D427" i="3"/>
  <c r="E427" i="3"/>
  <c r="F427" i="3"/>
  <c r="G427" i="3"/>
  <c r="H427" i="3"/>
  <c r="I427" i="3"/>
  <c r="J427" i="3"/>
  <c r="K427" i="3"/>
  <c r="L427" i="3"/>
  <c r="M427" i="3"/>
  <c r="N427" i="3"/>
  <c r="O427" i="3"/>
  <c r="P427" i="3"/>
  <c r="Q427" i="3"/>
  <c r="R427" i="3"/>
  <c r="S427" i="3"/>
  <c r="T427" i="3"/>
  <c r="AA427" i="3"/>
  <c r="AB427" i="3"/>
  <c r="AC427" i="3"/>
  <c r="AD427" i="3"/>
  <c r="AE427" i="3"/>
  <c r="AF427" i="3"/>
  <c r="A428" i="3"/>
  <c r="B428" i="3"/>
  <c r="C428" i="3"/>
  <c r="D428" i="3"/>
  <c r="E428" i="3"/>
  <c r="F428" i="3"/>
  <c r="G428" i="3"/>
  <c r="H428" i="3"/>
  <c r="I428" i="3"/>
  <c r="J428" i="3"/>
  <c r="K428" i="3"/>
  <c r="L428" i="3"/>
  <c r="M428" i="3"/>
  <c r="N428" i="3"/>
  <c r="O428" i="3"/>
  <c r="P428" i="3"/>
  <c r="Q428" i="3"/>
  <c r="R428" i="3"/>
  <c r="S428" i="3"/>
  <c r="T428" i="3"/>
  <c r="AA428" i="3"/>
  <c r="AB428" i="3"/>
  <c r="AC428" i="3"/>
  <c r="AD428" i="3"/>
  <c r="AE428" i="3"/>
  <c r="A429" i="3"/>
  <c r="B429" i="3"/>
  <c r="C429" i="3"/>
  <c r="D429" i="3"/>
  <c r="E429" i="3"/>
  <c r="F429" i="3"/>
  <c r="G429" i="3"/>
  <c r="H429" i="3"/>
  <c r="I429" i="3"/>
  <c r="J429" i="3"/>
  <c r="K429" i="3"/>
  <c r="L429" i="3"/>
  <c r="M429" i="3"/>
  <c r="N429" i="3"/>
  <c r="O429" i="3"/>
  <c r="P429" i="3"/>
  <c r="Q429" i="3"/>
  <c r="R429" i="3"/>
  <c r="S429" i="3"/>
  <c r="T429" i="3"/>
  <c r="AA429" i="3"/>
  <c r="AB429" i="3"/>
  <c r="AC429" i="3"/>
  <c r="AD429" i="3"/>
  <c r="AE429" i="3"/>
  <c r="AF429" i="3"/>
  <c r="A430" i="3"/>
  <c r="B430" i="3"/>
  <c r="C430" i="3"/>
  <c r="D430" i="3"/>
  <c r="E430" i="3"/>
  <c r="F430" i="3"/>
  <c r="G430" i="3"/>
  <c r="H430" i="3"/>
  <c r="I430" i="3"/>
  <c r="J430" i="3"/>
  <c r="K430" i="3"/>
  <c r="L430" i="3"/>
  <c r="M430" i="3"/>
  <c r="N430" i="3"/>
  <c r="O430" i="3"/>
  <c r="P430" i="3"/>
  <c r="Q430" i="3"/>
  <c r="R430" i="3"/>
  <c r="S430" i="3"/>
  <c r="T430" i="3"/>
  <c r="AA430" i="3"/>
  <c r="AB430" i="3"/>
  <c r="AC430" i="3"/>
  <c r="AD430" i="3"/>
  <c r="AE430" i="3"/>
  <c r="A431" i="3"/>
  <c r="B431" i="3"/>
  <c r="C431" i="3"/>
  <c r="D431" i="3"/>
  <c r="E431" i="3"/>
  <c r="F431" i="3"/>
  <c r="G431" i="3"/>
  <c r="H431" i="3"/>
  <c r="I431" i="3"/>
  <c r="J431" i="3"/>
  <c r="K431" i="3"/>
  <c r="L431" i="3"/>
  <c r="M431" i="3"/>
  <c r="N431" i="3"/>
  <c r="O431" i="3"/>
  <c r="P431" i="3"/>
  <c r="Q431" i="3"/>
  <c r="R431" i="3"/>
  <c r="S431" i="3"/>
  <c r="T431" i="3"/>
  <c r="AA431" i="3"/>
  <c r="AB431" i="3"/>
  <c r="AC431" i="3"/>
  <c r="AD431" i="3"/>
  <c r="AE431" i="3"/>
  <c r="AF431" i="3"/>
  <c r="A432" i="3"/>
  <c r="B432" i="3"/>
  <c r="C432" i="3"/>
  <c r="D432" i="3"/>
  <c r="E432" i="3"/>
  <c r="F432" i="3"/>
  <c r="G432" i="3"/>
  <c r="H432" i="3"/>
  <c r="I432" i="3"/>
  <c r="J432" i="3"/>
  <c r="K432" i="3"/>
  <c r="L432" i="3"/>
  <c r="M432" i="3"/>
  <c r="N432" i="3"/>
  <c r="O432" i="3"/>
  <c r="P432" i="3"/>
  <c r="Q432" i="3"/>
  <c r="R432" i="3"/>
  <c r="S432" i="3"/>
  <c r="T432" i="3"/>
  <c r="AA432" i="3"/>
  <c r="AB432" i="3"/>
  <c r="AC432" i="3"/>
  <c r="AD432" i="3"/>
  <c r="AE432" i="3"/>
  <c r="AF432" i="3"/>
  <c r="AE433" i="3"/>
  <c r="B435" i="3"/>
  <c r="B436" i="3"/>
  <c r="C436" i="3"/>
  <c r="D436" i="3"/>
  <c r="E436" i="3"/>
  <c r="F436" i="3"/>
  <c r="G436" i="3"/>
  <c r="H436" i="3"/>
  <c r="I436" i="3"/>
  <c r="J436" i="3"/>
  <c r="K436" i="3"/>
  <c r="L436" i="3"/>
  <c r="M436" i="3"/>
  <c r="N436" i="3"/>
  <c r="O436" i="3"/>
  <c r="P436" i="3"/>
  <c r="Q436" i="3"/>
  <c r="R436" i="3"/>
  <c r="S436" i="3"/>
  <c r="T436" i="3"/>
  <c r="AA436" i="3"/>
  <c r="AB436" i="3"/>
  <c r="AC436" i="3"/>
  <c r="AD436" i="3"/>
  <c r="AE436" i="3"/>
  <c r="A437" i="3"/>
  <c r="B437" i="3"/>
  <c r="C437" i="3"/>
  <c r="D437" i="3"/>
  <c r="E437" i="3"/>
  <c r="F437" i="3"/>
  <c r="G437" i="3"/>
  <c r="H437" i="3"/>
  <c r="I437" i="3"/>
  <c r="J437" i="3"/>
  <c r="K437" i="3"/>
  <c r="L437" i="3"/>
  <c r="M437" i="3"/>
  <c r="N437" i="3"/>
  <c r="O437" i="3"/>
  <c r="P437" i="3"/>
  <c r="Q437" i="3"/>
  <c r="R437" i="3"/>
  <c r="S437" i="3"/>
  <c r="T437" i="3"/>
  <c r="AA437" i="3"/>
  <c r="AB437" i="3"/>
  <c r="AC437" i="3"/>
  <c r="AD437" i="3"/>
  <c r="AE437" i="3"/>
  <c r="AF437" i="3"/>
  <c r="B438" i="3"/>
  <c r="C438" i="3"/>
  <c r="D438" i="3"/>
  <c r="E438" i="3"/>
  <c r="F438" i="3"/>
  <c r="G438" i="3"/>
  <c r="H438" i="3"/>
  <c r="I438" i="3"/>
  <c r="J438" i="3"/>
  <c r="K438" i="3"/>
  <c r="L438" i="3"/>
  <c r="M438" i="3"/>
  <c r="N438" i="3"/>
  <c r="O438" i="3"/>
  <c r="P438" i="3"/>
  <c r="Q438" i="3"/>
  <c r="R438" i="3"/>
  <c r="S438" i="3"/>
  <c r="T438" i="3"/>
  <c r="AA438" i="3"/>
  <c r="AB438" i="3"/>
  <c r="AC438" i="3"/>
  <c r="AD438" i="3"/>
  <c r="AE438" i="3"/>
  <c r="A439" i="3"/>
  <c r="B439" i="3"/>
  <c r="C439" i="3"/>
  <c r="D439" i="3"/>
  <c r="E439" i="3"/>
  <c r="F439" i="3"/>
  <c r="G439" i="3"/>
  <c r="H439" i="3"/>
  <c r="I439" i="3"/>
  <c r="J439" i="3"/>
  <c r="K439" i="3"/>
  <c r="L439" i="3"/>
  <c r="M439" i="3"/>
  <c r="N439" i="3"/>
  <c r="O439" i="3"/>
  <c r="P439" i="3"/>
  <c r="Q439" i="3"/>
  <c r="R439" i="3"/>
  <c r="S439" i="3"/>
  <c r="T439" i="3"/>
  <c r="AA439" i="3"/>
  <c r="AB439" i="3"/>
  <c r="AC439" i="3"/>
  <c r="AD439" i="3"/>
  <c r="AE439" i="3"/>
  <c r="AF439" i="3"/>
  <c r="B440" i="3"/>
  <c r="C440" i="3"/>
  <c r="D440" i="3"/>
  <c r="E440" i="3"/>
  <c r="F440" i="3"/>
  <c r="G440" i="3"/>
  <c r="H440" i="3"/>
  <c r="I440" i="3"/>
  <c r="J440" i="3"/>
  <c r="K440" i="3"/>
  <c r="L440" i="3"/>
  <c r="M440" i="3"/>
  <c r="N440" i="3"/>
  <c r="O440" i="3"/>
  <c r="P440" i="3"/>
  <c r="Q440" i="3"/>
  <c r="R440" i="3"/>
  <c r="S440" i="3"/>
  <c r="T440" i="3"/>
  <c r="AA440" i="3"/>
  <c r="AB440" i="3"/>
  <c r="AC440" i="3"/>
  <c r="AD440" i="3"/>
  <c r="AE440" i="3"/>
  <c r="AF440" i="3"/>
  <c r="A441" i="3"/>
  <c r="B441" i="3"/>
  <c r="C441" i="3"/>
  <c r="D441" i="3"/>
  <c r="E441" i="3"/>
  <c r="F441" i="3"/>
  <c r="G441" i="3"/>
  <c r="H441" i="3"/>
  <c r="I441" i="3"/>
  <c r="J441" i="3"/>
  <c r="K441" i="3"/>
  <c r="L441" i="3"/>
  <c r="M441" i="3"/>
  <c r="N441" i="3"/>
  <c r="O441" i="3"/>
  <c r="P441" i="3"/>
  <c r="Q441" i="3"/>
  <c r="R441" i="3"/>
  <c r="S441" i="3"/>
  <c r="T441" i="3"/>
  <c r="AA441" i="3"/>
  <c r="AB441" i="3"/>
  <c r="AC441" i="3"/>
  <c r="AD441" i="3"/>
  <c r="AE441" i="3"/>
  <c r="AF441" i="3"/>
  <c r="B442" i="3"/>
  <c r="C442" i="3"/>
  <c r="D442" i="3"/>
  <c r="E442" i="3"/>
  <c r="F442" i="3"/>
  <c r="G442" i="3"/>
  <c r="H442" i="3"/>
  <c r="I442" i="3"/>
  <c r="J442" i="3"/>
  <c r="K442" i="3"/>
  <c r="L442" i="3"/>
  <c r="M442" i="3"/>
  <c r="N442" i="3"/>
  <c r="O442" i="3"/>
  <c r="P442" i="3"/>
  <c r="Q442" i="3"/>
  <c r="R442" i="3"/>
  <c r="S442" i="3"/>
  <c r="T442" i="3"/>
  <c r="AA442" i="3"/>
  <c r="AB442" i="3"/>
  <c r="AC442" i="3"/>
  <c r="AD442" i="3"/>
  <c r="AE442" i="3"/>
  <c r="A443" i="3"/>
  <c r="B443" i="3"/>
  <c r="C443" i="3"/>
  <c r="D443" i="3"/>
  <c r="E443" i="3"/>
  <c r="F443" i="3"/>
  <c r="G443" i="3"/>
  <c r="H443" i="3"/>
  <c r="I443" i="3"/>
  <c r="J443" i="3"/>
  <c r="K443" i="3"/>
  <c r="L443" i="3"/>
  <c r="M443" i="3"/>
  <c r="N443" i="3"/>
  <c r="O443" i="3"/>
  <c r="P443" i="3"/>
  <c r="Q443" i="3"/>
  <c r="R443" i="3"/>
  <c r="S443" i="3"/>
  <c r="T443" i="3"/>
  <c r="AA443" i="3"/>
  <c r="AB443" i="3"/>
  <c r="AC443" i="3"/>
  <c r="AD443" i="3"/>
  <c r="AE443" i="3"/>
  <c r="AF443" i="3"/>
  <c r="B444" i="3"/>
  <c r="C444" i="3"/>
  <c r="D444" i="3"/>
  <c r="E444" i="3"/>
  <c r="F444" i="3"/>
  <c r="G444" i="3"/>
  <c r="H444" i="3"/>
  <c r="I444" i="3"/>
  <c r="J444" i="3"/>
  <c r="K444" i="3"/>
  <c r="L444" i="3"/>
  <c r="M444" i="3"/>
  <c r="N444" i="3"/>
  <c r="O444" i="3"/>
  <c r="P444" i="3"/>
  <c r="Q444" i="3"/>
  <c r="R444" i="3"/>
  <c r="S444" i="3"/>
  <c r="T444" i="3"/>
  <c r="AA444" i="3"/>
  <c r="AB444" i="3"/>
  <c r="AC444" i="3"/>
  <c r="AD444" i="3"/>
  <c r="AE444" i="3"/>
  <c r="A445" i="3"/>
  <c r="B445" i="3"/>
  <c r="C445" i="3"/>
  <c r="D445" i="3"/>
  <c r="E445" i="3"/>
  <c r="F445" i="3"/>
  <c r="G445" i="3"/>
  <c r="H445" i="3"/>
  <c r="I445" i="3"/>
  <c r="J445" i="3"/>
  <c r="K445" i="3"/>
  <c r="L445" i="3"/>
  <c r="M445" i="3"/>
  <c r="N445" i="3"/>
  <c r="O445" i="3"/>
  <c r="P445" i="3"/>
  <c r="Q445" i="3"/>
  <c r="R445" i="3"/>
  <c r="S445" i="3"/>
  <c r="T445" i="3"/>
  <c r="AA445" i="3"/>
  <c r="AB445" i="3"/>
  <c r="AC445" i="3"/>
  <c r="AD445" i="3"/>
  <c r="AE445" i="3"/>
  <c r="AF445" i="3"/>
  <c r="B446" i="3"/>
  <c r="C446" i="3"/>
  <c r="D446" i="3"/>
  <c r="E446" i="3"/>
  <c r="F446" i="3"/>
  <c r="G446" i="3"/>
  <c r="H446" i="3"/>
  <c r="I446" i="3"/>
  <c r="J446" i="3"/>
  <c r="K446" i="3"/>
  <c r="L446" i="3"/>
  <c r="M446" i="3"/>
  <c r="N446" i="3"/>
  <c r="O446" i="3"/>
  <c r="P446" i="3"/>
  <c r="Q446" i="3"/>
  <c r="R446" i="3"/>
  <c r="S446" i="3"/>
  <c r="T446" i="3"/>
  <c r="AA446" i="3"/>
  <c r="AB446" i="3"/>
  <c r="AC446" i="3"/>
  <c r="AD446" i="3"/>
  <c r="AE446" i="3"/>
  <c r="A447" i="3"/>
  <c r="B447" i="3"/>
  <c r="C447" i="3"/>
  <c r="D447" i="3"/>
  <c r="E447" i="3"/>
  <c r="F447" i="3"/>
  <c r="G447" i="3"/>
  <c r="H447" i="3"/>
  <c r="I447" i="3"/>
  <c r="J447" i="3"/>
  <c r="K447" i="3"/>
  <c r="L447" i="3"/>
  <c r="M447" i="3"/>
  <c r="N447" i="3"/>
  <c r="O447" i="3"/>
  <c r="P447" i="3"/>
  <c r="Q447" i="3"/>
  <c r="R447" i="3"/>
  <c r="S447" i="3"/>
  <c r="T447" i="3"/>
  <c r="AA447" i="3"/>
  <c r="AB447" i="3"/>
  <c r="AC447" i="3"/>
  <c r="AD447" i="3"/>
  <c r="AE447" i="3"/>
  <c r="AF447" i="3"/>
  <c r="B448" i="3"/>
  <c r="C448" i="3"/>
  <c r="D448" i="3"/>
  <c r="E448" i="3"/>
  <c r="F448" i="3"/>
  <c r="G448" i="3"/>
  <c r="H448" i="3"/>
  <c r="I448" i="3"/>
  <c r="J448" i="3"/>
  <c r="K448" i="3"/>
  <c r="L448" i="3"/>
  <c r="M448" i="3"/>
  <c r="N448" i="3"/>
  <c r="O448" i="3"/>
  <c r="P448" i="3"/>
  <c r="Q448" i="3"/>
  <c r="R448" i="3"/>
  <c r="S448" i="3"/>
  <c r="T448" i="3"/>
  <c r="AA448" i="3"/>
  <c r="AB448" i="3"/>
  <c r="AC448" i="3"/>
  <c r="AD448" i="3"/>
  <c r="AE448" i="3"/>
  <c r="AF448" i="3"/>
  <c r="A449" i="3"/>
  <c r="B449" i="3"/>
  <c r="C449" i="3"/>
  <c r="D449" i="3"/>
  <c r="E449" i="3"/>
  <c r="F449" i="3"/>
  <c r="G449" i="3"/>
  <c r="H449" i="3"/>
  <c r="I449" i="3"/>
  <c r="J449" i="3"/>
  <c r="K449" i="3"/>
  <c r="L449" i="3"/>
  <c r="M449" i="3"/>
  <c r="N449" i="3"/>
  <c r="O449" i="3"/>
  <c r="P449" i="3"/>
  <c r="Q449" i="3"/>
  <c r="R449" i="3"/>
  <c r="S449" i="3"/>
  <c r="T449" i="3"/>
  <c r="AA449" i="3"/>
  <c r="AB449" i="3"/>
  <c r="AC449" i="3"/>
  <c r="AD449" i="3"/>
  <c r="AE449" i="3"/>
  <c r="AF449" i="3"/>
  <c r="A450" i="3"/>
  <c r="B450" i="3"/>
  <c r="C450" i="3"/>
  <c r="D450" i="3"/>
  <c r="E450" i="3"/>
  <c r="F450" i="3"/>
  <c r="G450" i="3"/>
  <c r="H450" i="3"/>
  <c r="I450" i="3"/>
  <c r="J450" i="3"/>
  <c r="K450" i="3"/>
  <c r="L450" i="3"/>
  <c r="M450" i="3"/>
  <c r="N450" i="3"/>
  <c r="O450" i="3"/>
  <c r="P450" i="3"/>
  <c r="Q450" i="3"/>
  <c r="R450" i="3"/>
  <c r="S450" i="3"/>
  <c r="T450" i="3"/>
  <c r="AA450" i="3"/>
  <c r="AB450" i="3"/>
  <c r="AC450" i="3"/>
  <c r="AD450" i="3"/>
  <c r="AE450" i="3"/>
  <c r="AF450" i="3"/>
  <c r="A451" i="3"/>
  <c r="B451" i="3"/>
  <c r="C451" i="3"/>
  <c r="D451" i="3"/>
  <c r="E451" i="3"/>
  <c r="F451" i="3"/>
  <c r="G451" i="3"/>
  <c r="H451" i="3"/>
  <c r="I451" i="3"/>
  <c r="J451" i="3"/>
  <c r="K451" i="3"/>
  <c r="L451" i="3"/>
  <c r="M451" i="3"/>
  <c r="N451" i="3"/>
  <c r="O451" i="3"/>
  <c r="P451" i="3"/>
  <c r="Q451" i="3"/>
  <c r="R451" i="3"/>
  <c r="S451" i="3"/>
  <c r="T451" i="3"/>
  <c r="AA451" i="3"/>
  <c r="AB451" i="3"/>
  <c r="AC451" i="3"/>
  <c r="AD451" i="3"/>
  <c r="AE451" i="3"/>
  <c r="AF451" i="3"/>
  <c r="B452" i="3"/>
  <c r="C452" i="3"/>
  <c r="D452" i="3"/>
  <c r="E452" i="3"/>
  <c r="F452" i="3"/>
  <c r="G452" i="3"/>
  <c r="H452" i="3"/>
  <c r="I452" i="3"/>
  <c r="J452" i="3"/>
  <c r="K452" i="3"/>
  <c r="L452" i="3"/>
  <c r="M452" i="3"/>
  <c r="N452" i="3"/>
  <c r="O452" i="3"/>
  <c r="P452" i="3"/>
  <c r="Q452" i="3"/>
  <c r="R452" i="3"/>
  <c r="S452" i="3"/>
  <c r="T452" i="3"/>
  <c r="AA452" i="3"/>
  <c r="AB452" i="3"/>
  <c r="AC452" i="3"/>
  <c r="AD452" i="3"/>
  <c r="AE452" i="3"/>
  <c r="A453" i="3"/>
  <c r="B453" i="3"/>
  <c r="C453" i="3"/>
  <c r="D453" i="3"/>
  <c r="E453" i="3"/>
  <c r="F453" i="3"/>
  <c r="G453" i="3"/>
  <c r="H453" i="3"/>
  <c r="I453" i="3"/>
  <c r="J453" i="3"/>
  <c r="K453" i="3"/>
  <c r="L453" i="3"/>
  <c r="M453" i="3"/>
  <c r="N453" i="3"/>
  <c r="O453" i="3"/>
  <c r="P453" i="3"/>
  <c r="Q453" i="3"/>
  <c r="R453" i="3"/>
  <c r="S453" i="3"/>
  <c r="T453" i="3"/>
  <c r="AA453" i="3"/>
  <c r="AB453" i="3"/>
  <c r="AC453" i="3"/>
  <c r="AD453" i="3"/>
  <c r="AE453" i="3"/>
  <c r="AF453" i="3"/>
  <c r="AE454" i="3"/>
  <c r="B456" i="3"/>
  <c r="B457" i="3"/>
  <c r="C457" i="3"/>
  <c r="D457" i="3"/>
  <c r="E457" i="3"/>
  <c r="F457" i="3"/>
  <c r="G457" i="3"/>
  <c r="H457" i="3"/>
  <c r="I457" i="3"/>
  <c r="J457" i="3"/>
  <c r="K457" i="3"/>
  <c r="L457" i="3"/>
  <c r="M457" i="3"/>
  <c r="N457" i="3"/>
  <c r="O457" i="3"/>
  <c r="P457" i="3"/>
  <c r="Q457" i="3"/>
  <c r="R457" i="3"/>
  <c r="S457" i="3"/>
  <c r="T457" i="3"/>
  <c r="AA457" i="3"/>
  <c r="AB457" i="3"/>
  <c r="AC457" i="3"/>
  <c r="AD457" i="3"/>
  <c r="AE457" i="3"/>
  <c r="A458" i="3"/>
  <c r="B458" i="3"/>
  <c r="C458" i="3"/>
  <c r="D458" i="3"/>
  <c r="E458" i="3"/>
  <c r="F458" i="3"/>
  <c r="G458" i="3"/>
  <c r="H458" i="3"/>
  <c r="I458" i="3"/>
  <c r="J458" i="3"/>
  <c r="K458" i="3"/>
  <c r="L458" i="3"/>
  <c r="M458" i="3"/>
  <c r="N458" i="3"/>
  <c r="O458" i="3"/>
  <c r="P458" i="3"/>
  <c r="Q458" i="3"/>
  <c r="R458" i="3"/>
  <c r="S458" i="3"/>
  <c r="T458" i="3"/>
  <c r="AA458" i="3"/>
  <c r="AB458" i="3"/>
  <c r="AC458" i="3"/>
  <c r="AD458" i="3"/>
  <c r="AE458" i="3"/>
  <c r="AF458" i="3"/>
  <c r="B459" i="3"/>
  <c r="C459" i="3"/>
  <c r="D459" i="3"/>
  <c r="E459" i="3"/>
  <c r="F459" i="3"/>
  <c r="G459" i="3"/>
  <c r="H459" i="3"/>
  <c r="I459" i="3"/>
  <c r="J459" i="3"/>
  <c r="K459" i="3"/>
  <c r="L459" i="3"/>
  <c r="M459" i="3"/>
  <c r="N459" i="3"/>
  <c r="O459" i="3"/>
  <c r="P459" i="3"/>
  <c r="Q459" i="3"/>
  <c r="R459" i="3"/>
  <c r="S459" i="3"/>
  <c r="T459" i="3"/>
  <c r="AA459" i="3"/>
  <c r="AB459" i="3"/>
  <c r="AC459" i="3"/>
  <c r="AD459" i="3"/>
  <c r="AE459" i="3"/>
  <c r="A460" i="3"/>
  <c r="B460" i="3"/>
  <c r="C460" i="3"/>
  <c r="D460" i="3"/>
  <c r="E460" i="3"/>
  <c r="F460" i="3"/>
  <c r="G460" i="3"/>
  <c r="H460" i="3"/>
  <c r="I460" i="3"/>
  <c r="J460" i="3"/>
  <c r="K460" i="3"/>
  <c r="L460" i="3"/>
  <c r="M460" i="3"/>
  <c r="N460" i="3"/>
  <c r="O460" i="3"/>
  <c r="P460" i="3"/>
  <c r="Q460" i="3"/>
  <c r="R460" i="3"/>
  <c r="S460" i="3"/>
  <c r="T460" i="3"/>
  <c r="AA460" i="3"/>
  <c r="AB460" i="3"/>
  <c r="AC460" i="3"/>
  <c r="AD460" i="3"/>
  <c r="AE460" i="3"/>
  <c r="AF460" i="3"/>
  <c r="A461" i="3"/>
  <c r="B461" i="3"/>
  <c r="C461" i="3"/>
  <c r="D461" i="3"/>
  <c r="E461" i="3"/>
  <c r="F461" i="3"/>
  <c r="G461" i="3"/>
  <c r="H461" i="3"/>
  <c r="I461" i="3"/>
  <c r="J461" i="3"/>
  <c r="K461" i="3"/>
  <c r="L461" i="3"/>
  <c r="M461" i="3"/>
  <c r="N461" i="3"/>
  <c r="O461" i="3"/>
  <c r="P461" i="3"/>
  <c r="Q461" i="3"/>
  <c r="R461" i="3"/>
  <c r="S461" i="3"/>
  <c r="T461" i="3"/>
  <c r="AA461" i="3"/>
  <c r="AB461" i="3"/>
  <c r="AC461" i="3"/>
  <c r="AD461" i="3"/>
  <c r="AE461" i="3"/>
  <c r="AF461" i="3"/>
  <c r="A462" i="3"/>
  <c r="B462" i="3"/>
  <c r="C462" i="3"/>
  <c r="D462" i="3"/>
  <c r="E462" i="3"/>
  <c r="F462" i="3"/>
  <c r="G462" i="3"/>
  <c r="H462" i="3"/>
  <c r="I462" i="3"/>
  <c r="J462" i="3"/>
  <c r="K462" i="3"/>
  <c r="L462" i="3"/>
  <c r="M462" i="3"/>
  <c r="N462" i="3"/>
  <c r="O462" i="3"/>
  <c r="P462" i="3"/>
  <c r="Q462" i="3"/>
  <c r="R462" i="3"/>
  <c r="S462" i="3"/>
  <c r="T462" i="3"/>
  <c r="AA462" i="3"/>
  <c r="AB462" i="3"/>
  <c r="AC462" i="3"/>
  <c r="AD462" i="3"/>
  <c r="AE462" i="3"/>
  <c r="AF462" i="3"/>
  <c r="A463" i="3"/>
  <c r="B463" i="3"/>
  <c r="C463" i="3"/>
  <c r="D463" i="3"/>
  <c r="E463" i="3"/>
  <c r="F463" i="3"/>
  <c r="G463" i="3"/>
  <c r="H463" i="3"/>
  <c r="I463" i="3"/>
  <c r="J463" i="3"/>
  <c r="K463" i="3"/>
  <c r="L463" i="3"/>
  <c r="M463" i="3"/>
  <c r="N463" i="3"/>
  <c r="O463" i="3"/>
  <c r="P463" i="3"/>
  <c r="Q463" i="3"/>
  <c r="R463" i="3"/>
  <c r="S463" i="3"/>
  <c r="T463" i="3"/>
  <c r="AA463" i="3"/>
  <c r="AB463" i="3"/>
  <c r="AC463" i="3"/>
  <c r="AD463" i="3"/>
  <c r="AE463" i="3"/>
  <c r="AF463" i="3"/>
  <c r="B464" i="3"/>
  <c r="C464" i="3"/>
  <c r="D464" i="3"/>
  <c r="E464" i="3"/>
  <c r="F464" i="3"/>
  <c r="G464" i="3"/>
  <c r="H464" i="3"/>
  <c r="I464" i="3"/>
  <c r="J464" i="3"/>
  <c r="K464" i="3"/>
  <c r="L464" i="3"/>
  <c r="M464" i="3"/>
  <c r="N464" i="3"/>
  <c r="O464" i="3"/>
  <c r="P464" i="3"/>
  <c r="Q464" i="3"/>
  <c r="R464" i="3"/>
  <c r="S464" i="3"/>
  <c r="T464" i="3"/>
  <c r="AA464" i="3"/>
  <c r="AB464" i="3"/>
  <c r="AC464" i="3"/>
  <c r="AD464" i="3"/>
  <c r="AE464" i="3"/>
  <c r="A465" i="3"/>
  <c r="B465" i="3"/>
  <c r="C465" i="3"/>
  <c r="D465" i="3"/>
  <c r="E465" i="3"/>
  <c r="F465" i="3"/>
  <c r="G465" i="3"/>
  <c r="H465" i="3"/>
  <c r="I465" i="3"/>
  <c r="J465" i="3"/>
  <c r="K465" i="3"/>
  <c r="L465" i="3"/>
  <c r="M465" i="3"/>
  <c r="N465" i="3"/>
  <c r="O465" i="3"/>
  <c r="P465" i="3"/>
  <c r="Q465" i="3"/>
  <c r="R465" i="3"/>
  <c r="S465" i="3"/>
  <c r="T465" i="3"/>
  <c r="AA465" i="3"/>
  <c r="AB465" i="3"/>
  <c r="AC465" i="3"/>
  <c r="AD465" i="3"/>
  <c r="AE465" i="3"/>
  <c r="AF465" i="3"/>
  <c r="A466" i="3"/>
  <c r="B466" i="3"/>
  <c r="C466" i="3"/>
  <c r="D466" i="3"/>
  <c r="E466" i="3"/>
  <c r="F466" i="3"/>
  <c r="G466" i="3"/>
  <c r="H466" i="3"/>
  <c r="I466" i="3"/>
  <c r="J466" i="3"/>
  <c r="K466" i="3"/>
  <c r="L466" i="3"/>
  <c r="M466" i="3"/>
  <c r="N466" i="3"/>
  <c r="O466" i="3"/>
  <c r="P466" i="3"/>
  <c r="Q466" i="3"/>
  <c r="R466" i="3"/>
  <c r="S466" i="3"/>
  <c r="T466" i="3"/>
  <c r="AA466" i="3"/>
  <c r="AB466" i="3"/>
  <c r="AC466" i="3"/>
  <c r="AD466" i="3"/>
  <c r="AE466" i="3"/>
  <c r="AF466" i="3"/>
  <c r="B467" i="3"/>
  <c r="C467" i="3"/>
  <c r="D467" i="3"/>
  <c r="E467" i="3"/>
  <c r="F467" i="3"/>
  <c r="G467" i="3"/>
  <c r="H467" i="3"/>
  <c r="I467" i="3"/>
  <c r="J467" i="3"/>
  <c r="K467" i="3"/>
  <c r="L467" i="3"/>
  <c r="M467" i="3"/>
  <c r="N467" i="3"/>
  <c r="O467" i="3"/>
  <c r="P467" i="3"/>
  <c r="Q467" i="3"/>
  <c r="R467" i="3"/>
  <c r="S467" i="3"/>
  <c r="T467" i="3"/>
  <c r="AA467" i="3"/>
  <c r="AB467" i="3"/>
  <c r="AC467" i="3"/>
  <c r="AD467" i="3"/>
  <c r="AE467" i="3"/>
  <c r="A468" i="3"/>
  <c r="B468" i="3"/>
  <c r="C468" i="3"/>
  <c r="D468" i="3"/>
  <c r="E468" i="3"/>
  <c r="F468" i="3"/>
  <c r="G468" i="3"/>
  <c r="H468" i="3"/>
  <c r="I468" i="3"/>
  <c r="J468" i="3"/>
  <c r="K468" i="3"/>
  <c r="L468" i="3"/>
  <c r="M468" i="3"/>
  <c r="N468" i="3"/>
  <c r="O468" i="3"/>
  <c r="P468" i="3"/>
  <c r="Q468" i="3"/>
  <c r="R468" i="3"/>
  <c r="S468" i="3"/>
  <c r="T468" i="3"/>
  <c r="AA468" i="3"/>
  <c r="AB468" i="3"/>
  <c r="AC468" i="3"/>
  <c r="AD468" i="3"/>
  <c r="AE468" i="3"/>
  <c r="AF468" i="3"/>
  <c r="A469" i="3"/>
  <c r="B469" i="3"/>
  <c r="C469" i="3"/>
  <c r="D469" i="3"/>
  <c r="E469" i="3"/>
  <c r="F469" i="3"/>
  <c r="G469" i="3"/>
  <c r="H469" i="3"/>
  <c r="I469" i="3"/>
  <c r="J469" i="3"/>
  <c r="K469" i="3"/>
  <c r="L469" i="3"/>
  <c r="M469" i="3"/>
  <c r="N469" i="3"/>
  <c r="O469" i="3"/>
  <c r="P469" i="3"/>
  <c r="Q469" i="3"/>
  <c r="R469" i="3"/>
  <c r="S469" i="3"/>
  <c r="T469" i="3"/>
  <c r="AA469" i="3"/>
  <c r="AB469" i="3"/>
  <c r="AC469" i="3"/>
  <c r="AD469" i="3"/>
  <c r="AE469" i="3"/>
  <c r="AF469" i="3"/>
  <c r="B470" i="3"/>
  <c r="C470" i="3"/>
  <c r="D470" i="3"/>
  <c r="E470" i="3"/>
  <c r="F470" i="3"/>
  <c r="G470" i="3"/>
  <c r="H470" i="3"/>
  <c r="I470" i="3"/>
  <c r="J470" i="3"/>
  <c r="K470" i="3"/>
  <c r="L470" i="3"/>
  <c r="M470" i="3"/>
  <c r="N470" i="3"/>
  <c r="O470" i="3"/>
  <c r="P470" i="3"/>
  <c r="Q470" i="3"/>
  <c r="R470" i="3"/>
  <c r="S470" i="3"/>
  <c r="T470" i="3"/>
  <c r="AA470" i="3"/>
  <c r="AB470" i="3"/>
  <c r="AC470" i="3"/>
  <c r="AD470" i="3"/>
  <c r="AE470" i="3"/>
  <c r="A471" i="3"/>
  <c r="B471" i="3"/>
  <c r="C471" i="3"/>
  <c r="D471" i="3"/>
  <c r="E471" i="3"/>
  <c r="F471" i="3"/>
  <c r="G471" i="3"/>
  <c r="H471" i="3"/>
  <c r="I471" i="3"/>
  <c r="J471" i="3"/>
  <c r="K471" i="3"/>
  <c r="L471" i="3"/>
  <c r="M471" i="3"/>
  <c r="N471" i="3"/>
  <c r="O471" i="3"/>
  <c r="P471" i="3"/>
  <c r="Q471" i="3"/>
  <c r="R471" i="3"/>
  <c r="S471" i="3"/>
  <c r="T471" i="3"/>
  <c r="AA471" i="3"/>
  <c r="AB471" i="3"/>
  <c r="AC471" i="3"/>
  <c r="AD471" i="3"/>
  <c r="AE471" i="3"/>
  <c r="AF471" i="3"/>
  <c r="A472" i="3"/>
  <c r="B472" i="3"/>
  <c r="C472" i="3"/>
  <c r="D472" i="3"/>
  <c r="E472" i="3"/>
  <c r="F472" i="3"/>
  <c r="G472" i="3"/>
  <c r="H472" i="3"/>
  <c r="I472" i="3"/>
  <c r="J472" i="3"/>
  <c r="K472" i="3"/>
  <c r="L472" i="3"/>
  <c r="M472" i="3"/>
  <c r="N472" i="3"/>
  <c r="O472" i="3"/>
  <c r="P472" i="3"/>
  <c r="Q472" i="3"/>
  <c r="R472" i="3"/>
  <c r="S472" i="3"/>
  <c r="T472" i="3"/>
  <c r="AA472" i="3"/>
  <c r="AB472" i="3"/>
  <c r="AC472" i="3"/>
  <c r="AD472" i="3"/>
  <c r="AE472" i="3"/>
  <c r="AF472" i="3"/>
  <c r="A473" i="3"/>
  <c r="B473" i="3"/>
  <c r="C473" i="3"/>
  <c r="D473" i="3"/>
  <c r="E473" i="3"/>
  <c r="F473" i="3"/>
  <c r="G473" i="3"/>
  <c r="H473" i="3"/>
  <c r="I473" i="3"/>
  <c r="J473" i="3"/>
  <c r="K473" i="3"/>
  <c r="L473" i="3"/>
  <c r="M473" i="3"/>
  <c r="N473" i="3"/>
  <c r="O473" i="3"/>
  <c r="P473" i="3"/>
  <c r="Q473" i="3"/>
  <c r="R473" i="3"/>
  <c r="S473" i="3"/>
  <c r="T473" i="3"/>
  <c r="AA473" i="3"/>
  <c r="AB473" i="3"/>
  <c r="AC473" i="3"/>
  <c r="AD473" i="3"/>
  <c r="AE473" i="3"/>
  <c r="AF473" i="3"/>
  <c r="A474" i="3"/>
  <c r="B474" i="3"/>
  <c r="C474" i="3"/>
  <c r="D474" i="3"/>
  <c r="E474" i="3"/>
  <c r="F474" i="3"/>
  <c r="G474" i="3"/>
  <c r="H474" i="3"/>
  <c r="I474" i="3"/>
  <c r="J474" i="3"/>
  <c r="K474" i="3"/>
  <c r="L474" i="3"/>
  <c r="M474" i="3"/>
  <c r="N474" i="3"/>
  <c r="O474" i="3"/>
  <c r="P474" i="3"/>
  <c r="Q474" i="3"/>
  <c r="R474" i="3"/>
  <c r="S474" i="3"/>
  <c r="T474" i="3"/>
  <c r="AA474" i="3"/>
  <c r="AB474" i="3"/>
  <c r="AC474" i="3"/>
  <c r="AD474" i="3"/>
  <c r="AE474" i="3"/>
  <c r="AF474" i="3"/>
  <c r="B475" i="3"/>
  <c r="C475" i="3"/>
  <c r="D475" i="3"/>
  <c r="E475" i="3"/>
  <c r="F475" i="3"/>
  <c r="G475" i="3"/>
  <c r="H475" i="3"/>
  <c r="I475" i="3"/>
  <c r="J475" i="3"/>
  <c r="K475" i="3"/>
  <c r="L475" i="3"/>
  <c r="M475" i="3"/>
  <c r="N475" i="3"/>
  <c r="O475" i="3"/>
  <c r="P475" i="3"/>
  <c r="Q475" i="3"/>
  <c r="R475" i="3"/>
  <c r="S475" i="3"/>
  <c r="T475" i="3"/>
  <c r="AA475" i="3"/>
  <c r="AB475" i="3"/>
  <c r="AC475" i="3"/>
  <c r="AD475" i="3"/>
  <c r="AE475" i="3"/>
  <c r="A476" i="3"/>
  <c r="B476" i="3"/>
  <c r="C476" i="3"/>
  <c r="D476" i="3"/>
  <c r="E476" i="3"/>
  <c r="F476" i="3"/>
  <c r="G476" i="3"/>
  <c r="H476" i="3"/>
  <c r="I476" i="3"/>
  <c r="J476" i="3"/>
  <c r="K476" i="3"/>
  <c r="L476" i="3"/>
  <c r="M476" i="3"/>
  <c r="N476" i="3"/>
  <c r="O476" i="3"/>
  <c r="P476" i="3"/>
  <c r="Q476" i="3"/>
  <c r="R476" i="3"/>
  <c r="S476" i="3"/>
  <c r="T476" i="3"/>
  <c r="AA476" i="3"/>
  <c r="AB476" i="3"/>
  <c r="AC476" i="3"/>
  <c r="AD476" i="3"/>
  <c r="AE476" i="3"/>
  <c r="AF476" i="3"/>
  <c r="B477" i="3"/>
  <c r="C477" i="3"/>
  <c r="D477" i="3"/>
  <c r="E477" i="3"/>
  <c r="F477" i="3"/>
  <c r="G477" i="3"/>
  <c r="H477" i="3"/>
  <c r="I477" i="3"/>
  <c r="J477" i="3"/>
  <c r="K477" i="3"/>
  <c r="L477" i="3"/>
  <c r="M477" i="3"/>
  <c r="N477" i="3"/>
  <c r="O477" i="3"/>
  <c r="P477" i="3"/>
  <c r="Q477" i="3"/>
  <c r="R477" i="3"/>
  <c r="S477" i="3"/>
  <c r="T477" i="3"/>
  <c r="AA477" i="3"/>
  <c r="AB477" i="3"/>
  <c r="AC477" i="3"/>
  <c r="AD477" i="3"/>
  <c r="AE477" i="3"/>
  <c r="B478" i="3"/>
  <c r="C478" i="3"/>
  <c r="D478" i="3"/>
  <c r="E478" i="3"/>
  <c r="F478" i="3"/>
  <c r="G478" i="3"/>
  <c r="H478" i="3"/>
  <c r="I478" i="3"/>
  <c r="J478" i="3"/>
  <c r="K478" i="3"/>
  <c r="L478" i="3"/>
  <c r="M478" i="3"/>
  <c r="N478" i="3"/>
  <c r="O478" i="3"/>
  <c r="P478" i="3"/>
  <c r="Q478" i="3"/>
  <c r="R478" i="3"/>
  <c r="S478" i="3"/>
  <c r="T478" i="3"/>
  <c r="AA478" i="3"/>
  <c r="AB478" i="3"/>
  <c r="AC478" i="3"/>
  <c r="AD478" i="3"/>
  <c r="AE478" i="3"/>
  <c r="A479" i="3"/>
  <c r="B479" i="3"/>
  <c r="C479" i="3"/>
  <c r="D479" i="3"/>
  <c r="E479" i="3"/>
  <c r="F479" i="3"/>
  <c r="G479" i="3"/>
  <c r="H479" i="3"/>
  <c r="I479" i="3"/>
  <c r="J479" i="3"/>
  <c r="K479" i="3"/>
  <c r="L479" i="3"/>
  <c r="M479" i="3"/>
  <c r="N479" i="3"/>
  <c r="O479" i="3"/>
  <c r="P479" i="3"/>
  <c r="Q479" i="3"/>
  <c r="R479" i="3"/>
  <c r="S479" i="3"/>
  <c r="T479" i="3"/>
  <c r="AA479" i="3"/>
  <c r="AB479" i="3"/>
  <c r="AC479" i="3"/>
  <c r="AD479" i="3"/>
  <c r="AE479" i="3"/>
  <c r="AF479" i="3"/>
  <c r="B480" i="3"/>
  <c r="C480" i="3"/>
  <c r="D480" i="3"/>
  <c r="E480" i="3"/>
  <c r="F480" i="3"/>
  <c r="G480" i="3"/>
  <c r="H480" i="3"/>
  <c r="I480" i="3"/>
  <c r="J480" i="3"/>
  <c r="K480" i="3"/>
  <c r="L480" i="3"/>
  <c r="M480" i="3"/>
  <c r="N480" i="3"/>
  <c r="O480" i="3"/>
  <c r="P480" i="3"/>
  <c r="Q480" i="3"/>
  <c r="R480" i="3"/>
  <c r="S480" i="3"/>
  <c r="T480" i="3"/>
  <c r="AA480" i="3"/>
  <c r="AB480" i="3"/>
  <c r="AC480" i="3"/>
  <c r="AD480" i="3"/>
  <c r="AE480" i="3"/>
  <c r="A481" i="3"/>
  <c r="B481" i="3"/>
  <c r="C481" i="3"/>
  <c r="D481" i="3"/>
  <c r="E481" i="3"/>
  <c r="F481" i="3"/>
  <c r="G481" i="3"/>
  <c r="H481" i="3"/>
  <c r="I481" i="3"/>
  <c r="J481" i="3"/>
  <c r="K481" i="3"/>
  <c r="L481" i="3"/>
  <c r="M481" i="3"/>
  <c r="N481" i="3"/>
  <c r="O481" i="3"/>
  <c r="P481" i="3"/>
  <c r="Q481" i="3"/>
  <c r="R481" i="3"/>
  <c r="S481" i="3"/>
  <c r="T481" i="3"/>
  <c r="AA481" i="3"/>
  <c r="AB481" i="3"/>
  <c r="AC481" i="3"/>
  <c r="AD481" i="3"/>
  <c r="AE481" i="3"/>
  <c r="AF481" i="3"/>
  <c r="AE482" i="3"/>
  <c r="B486" i="3"/>
  <c r="B488" i="3"/>
  <c r="A489" i="3"/>
  <c r="B489" i="3"/>
  <c r="C489" i="3"/>
  <c r="D489" i="3"/>
  <c r="E489" i="3"/>
  <c r="F489" i="3"/>
  <c r="G489" i="3"/>
  <c r="H489" i="3"/>
  <c r="I489" i="3"/>
  <c r="J489" i="3"/>
  <c r="K489" i="3"/>
  <c r="L489" i="3"/>
  <c r="M489" i="3"/>
  <c r="N489" i="3"/>
  <c r="O489" i="3"/>
  <c r="P489" i="3"/>
  <c r="Q489" i="3"/>
  <c r="R489" i="3"/>
  <c r="S489" i="3"/>
  <c r="T489" i="3"/>
  <c r="AA489" i="3"/>
  <c r="AB489" i="3"/>
  <c r="AC489" i="3"/>
  <c r="AD489" i="3"/>
  <c r="AE489" i="3"/>
  <c r="AF489" i="3"/>
  <c r="A490" i="3"/>
  <c r="B490" i="3"/>
  <c r="C490" i="3"/>
  <c r="D490" i="3"/>
  <c r="E490" i="3"/>
  <c r="F490" i="3"/>
  <c r="G490" i="3"/>
  <c r="H490" i="3"/>
  <c r="I490" i="3"/>
  <c r="J490" i="3"/>
  <c r="K490" i="3"/>
  <c r="L490" i="3"/>
  <c r="M490" i="3"/>
  <c r="N490" i="3"/>
  <c r="O490" i="3"/>
  <c r="P490" i="3"/>
  <c r="Q490" i="3"/>
  <c r="R490" i="3"/>
  <c r="S490" i="3"/>
  <c r="T490" i="3"/>
  <c r="AA490" i="3"/>
  <c r="AB490" i="3"/>
  <c r="AC490" i="3"/>
  <c r="AD490" i="3"/>
  <c r="AE490" i="3"/>
  <c r="AF490" i="3"/>
  <c r="A491" i="3"/>
  <c r="B491" i="3"/>
  <c r="C491" i="3"/>
  <c r="D491" i="3"/>
  <c r="E491" i="3"/>
  <c r="F491" i="3"/>
  <c r="G491" i="3"/>
  <c r="H491" i="3"/>
  <c r="I491" i="3"/>
  <c r="J491" i="3"/>
  <c r="K491" i="3"/>
  <c r="L491" i="3"/>
  <c r="M491" i="3"/>
  <c r="N491" i="3"/>
  <c r="O491" i="3"/>
  <c r="P491" i="3"/>
  <c r="Q491" i="3"/>
  <c r="R491" i="3"/>
  <c r="S491" i="3"/>
  <c r="T491" i="3"/>
  <c r="AA491" i="3"/>
  <c r="AB491" i="3"/>
  <c r="AC491" i="3"/>
  <c r="AD491" i="3"/>
  <c r="AE491" i="3"/>
  <c r="AF491" i="3"/>
  <c r="A492" i="3"/>
  <c r="B492" i="3"/>
  <c r="C492" i="3"/>
  <c r="D492" i="3"/>
  <c r="E492" i="3"/>
  <c r="F492" i="3"/>
  <c r="G492" i="3"/>
  <c r="H492" i="3"/>
  <c r="I492" i="3"/>
  <c r="J492" i="3"/>
  <c r="K492" i="3"/>
  <c r="L492" i="3"/>
  <c r="M492" i="3"/>
  <c r="N492" i="3"/>
  <c r="O492" i="3"/>
  <c r="P492" i="3"/>
  <c r="Q492" i="3"/>
  <c r="R492" i="3"/>
  <c r="S492" i="3"/>
  <c r="T492" i="3"/>
  <c r="AA492" i="3"/>
  <c r="AB492" i="3"/>
  <c r="AC492" i="3"/>
  <c r="AD492" i="3"/>
  <c r="AE492" i="3"/>
  <c r="AF492" i="3"/>
  <c r="A493" i="3"/>
  <c r="B493" i="3"/>
  <c r="C493" i="3"/>
  <c r="D493" i="3"/>
  <c r="E493" i="3"/>
  <c r="F493" i="3"/>
  <c r="G493" i="3"/>
  <c r="H493" i="3"/>
  <c r="I493" i="3"/>
  <c r="J493" i="3"/>
  <c r="K493" i="3"/>
  <c r="L493" i="3"/>
  <c r="M493" i="3"/>
  <c r="N493" i="3"/>
  <c r="O493" i="3"/>
  <c r="P493" i="3"/>
  <c r="Q493" i="3"/>
  <c r="R493" i="3"/>
  <c r="S493" i="3"/>
  <c r="T493" i="3"/>
  <c r="AA493" i="3"/>
  <c r="AB493" i="3"/>
  <c r="AC493" i="3"/>
  <c r="AD493" i="3"/>
  <c r="AE493" i="3"/>
  <c r="AF493" i="3"/>
  <c r="A494" i="3"/>
  <c r="B494" i="3"/>
  <c r="C494" i="3"/>
  <c r="D494" i="3"/>
  <c r="E494" i="3"/>
  <c r="F494" i="3"/>
  <c r="G494" i="3"/>
  <c r="H494" i="3"/>
  <c r="I494" i="3"/>
  <c r="J494" i="3"/>
  <c r="K494" i="3"/>
  <c r="L494" i="3"/>
  <c r="M494" i="3"/>
  <c r="N494" i="3"/>
  <c r="O494" i="3"/>
  <c r="P494" i="3"/>
  <c r="Q494" i="3"/>
  <c r="R494" i="3"/>
  <c r="S494" i="3"/>
  <c r="T494" i="3"/>
  <c r="AA494" i="3"/>
  <c r="AB494" i="3"/>
  <c r="AC494" i="3"/>
  <c r="AD494" i="3"/>
  <c r="AE494" i="3"/>
  <c r="AF494" i="3"/>
  <c r="A495" i="3"/>
  <c r="B495" i="3"/>
  <c r="C495" i="3"/>
  <c r="D495" i="3"/>
  <c r="E495" i="3"/>
  <c r="F495" i="3"/>
  <c r="G495" i="3"/>
  <c r="H495" i="3"/>
  <c r="I495" i="3"/>
  <c r="J495" i="3"/>
  <c r="K495" i="3"/>
  <c r="L495" i="3"/>
  <c r="M495" i="3"/>
  <c r="N495" i="3"/>
  <c r="O495" i="3"/>
  <c r="P495" i="3"/>
  <c r="Q495" i="3"/>
  <c r="R495" i="3"/>
  <c r="S495" i="3"/>
  <c r="T495" i="3"/>
  <c r="AA495" i="3"/>
  <c r="AB495" i="3"/>
  <c r="AC495" i="3"/>
  <c r="AD495" i="3"/>
  <c r="AE495" i="3"/>
  <c r="AF495" i="3"/>
  <c r="A496" i="3"/>
  <c r="B496" i="3"/>
  <c r="C496" i="3"/>
  <c r="D496" i="3"/>
  <c r="E496" i="3"/>
  <c r="F496" i="3"/>
  <c r="G496" i="3"/>
  <c r="H496" i="3"/>
  <c r="I496" i="3"/>
  <c r="J496" i="3"/>
  <c r="K496" i="3"/>
  <c r="L496" i="3"/>
  <c r="M496" i="3"/>
  <c r="N496" i="3"/>
  <c r="O496" i="3"/>
  <c r="P496" i="3"/>
  <c r="Q496" i="3"/>
  <c r="R496" i="3"/>
  <c r="S496" i="3"/>
  <c r="T496" i="3"/>
  <c r="AA496" i="3"/>
  <c r="AB496" i="3"/>
  <c r="AC496" i="3"/>
  <c r="AD496" i="3"/>
  <c r="AE496" i="3"/>
  <c r="AF496" i="3"/>
  <c r="A497" i="3"/>
  <c r="B497" i="3"/>
  <c r="C497" i="3"/>
  <c r="D497" i="3"/>
  <c r="E497" i="3"/>
  <c r="F497" i="3"/>
  <c r="G497" i="3"/>
  <c r="H497" i="3"/>
  <c r="I497" i="3"/>
  <c r="J497" i="3"/>
  <c r="K497" i="3"/>
  <c r="L497" i="3"/>
  <c r="M497" i="3"/>
  <c r="N497" i="3"/>
  <c r="O497" i="3"/>
  <c r="P497" i="3"/>
  <c r="Q497" i="3"/>
  <c r="R497" i="3"/>
  <c r="S497" i="3"/>
  <c r="T497" i="3"/>
  <c r="AA497" i="3"/>
  <c r="AB497" i="3"/>
  <c r="AC497" i="3"/>
  <c r="AD497" i="3"/>
  <c r="AE497" i="3"/>
  <c r="AF497" i="3"/>
  <c r="B498" i="3"/>
  <c r="C498" i="3"/>
  <c r="D498" i="3"/>
  <c r="E498" i="3"/>
  <c r="F498" i="3"/>
  <c r="G498" i="3"/>
  <c r="H498" i="3"/>
  <c r="I498" i="3"/>
  <c r="J498" i="3"/>
  <c r="K498" i="3"/>
  <c r="L498" i="3"/>
  <c r="M498" i="3"/>
  <c r="N498" i="3"/>
  <c r="O498" i="3"/>
  <c r="P498" i="3"/>
  <c r="Q498" i="3"/>
  <c r="R498" i="3"/>
  <c r="S498" i="3"/>
  <c r="T498" i="3"/>
  <c r="AA498" i="3"/>
  <c r="AB498" i="3"/>
  <c r="AC498" i="3"/>
  <c r="AD498" i="3"/>
  <c r="AE498" i="3"/>
  <c r="AF498" i="3"/>
  <c r="A499" i="3"/>
  <c r="B499" i="3"/>
  <c r="C499" i="3"/>
  <c r="D499" i="3"/>
  <c r="E499" i="3"/>
  <c r="F499" i="3"/>
  <c r="G499" i="3"/>
  <c r="H499" i="3"/>
  <c r="I499" i="3"/>
  <c r="J499" i="3"/>
  <c r="K499" i="3"/>
  <c r="L499" i="3"/>
  <c r="M499" i="3"/>
  <c r="N499" i="3"/>
  <c r="O499" i="3"/>
  <c r="P499" i="3"/>
  <c r="Q499" i="3"/>
  <c r="R499" i="3"/>
  <c r="S499" i="3"/>
  <c r="T499" i="3"/>
  <c r="AA499" i="3"/>
  <c r="AB499" i="3"/>
  <c r="AC499" i="3"/>
  <c r="AD499" i="3"/>
  <c r="AE499" i="3"/>
  <c r="AF499" i="3"/>
  <c r="A500" i="3"/>
  <c r="B500" i="3"/>
  <c r="C500" i="3"/>
  <c r="D500" i="3"/>
  <c r="E500" i="3"/>
  <c r="F500" i="3"/>
  <c r="G500" i="3"/>
  <c r="H500" i="3"/>
  <c r="I500" i="3"/>
  <c r="J500" i="3"/>
  <c r="K500" i="3"/>
  <c r="L500" i="3"/>
  <c r="M500" i="3"/>
  <c r="N500" i="3"/>
  <c r="O500" i="3"/>
  <c r="P500" i="3"/>
  <c r="Q500" i="3"/>
  <c r="R500" i="3"/>
  <c r="S500" i="3"/>
  <c r="T500" i="3"/>
  <c r="AA500" i="3"/>
  <c r="AB500" i="3"/>
  <c r="AC500" i="3"/>
  <c r="AD500" i="3"/>
  <c r="AE500" i="3"/>
  <c r="AF500" i="3"/>
  <c r="B501" i="3"/>
  <c r="C501" i="3"/>
  <c r="D501" i="3"/>
  <c r="E501" i="3"/>
  <c r="F501" i="3"/>
  <c r="G501" i="3"/>
  <c r="H501" i="3"/>
  <c r="I501" i="3"/>
  <c r="J501" i="3"/>
  <c r="K501" i="3"/>
  <c r="L501" i="3"/>
  <c r="M501" i="3"/>
  <c r="N501" i="3"/>
  <c r="O501" i="3"/>
  <c r="P501" i="3"/>
  <c r="Q501" i="3"/>
  <c r="R501" i="3"/>
  <c r="S501" i="3"/>
  <c r="T501" i="3"/>
  <c r="AA501" i="3"/>
  <c r="AB501" i="3"/>
  <c r="AC501" i="3"/>
  <c r="AD501" i="3"/>
  <c r="AE501" i="3"/>
  <c r="A502" i="3"/>
  <c r="B502" i="3"/>
  <c r="C502" i="3"/>
  <c r="D502" i="3"/>
  <c r="E502" i="3"/>
  <c r="F502" i="3"/>
  <c r="G502" i="3"/>
  <c r="H502" i="3"/>
  <c r="I502" i="3"/>
  <c r="J502" i="3"/>
  <c r="K502" i="3"/>
  <c r="L502" i="3"/>
  <c r="M502" i="3"/>
  <c r="N502" i="3"/>
  <c r="O502" i="3"/>
  <c r="P502" i="3"/>
  <c r="Q502" i="3"/>
  <c r="R502" i="3"/>
  <c r="S502" i="3"/>
  <c r="T502" i="3"/>
  <c r="AA502" i="3"/>
  <c r="AB502" i="3"/>
  <c r="AC502" i="3"/>
  <c r="AD502" i="3"/>
  <c r="AE502" i="3"/>
  <c r="AF502" i="3"/>
  <c r="A503" i="3"/>
  <c r="B503" i="3"/>
  <c r="C503" i="3"/>
  <c r="D503" i="3"/>
  <c r="E503" i="3"/>
  <c r="F503" i="3"/>
  <c r="G503" i="3"/>
  <c r="H503" i="3"/>
  <c r="I503" i="3"/>
  <c r="J503" i="3"/>
  <c r="K503" i="3"/>
  <c r="L503" i="3"/>
  <c r="M503" i="3"/>
  <c r="N503" i="3"/>
  <c r="O503" i="3"/>
  <c r="P503" i="3"/>
  <c r="Q503" i="3"/>
  <c r="R503" i="3"/>
  <c r="S503" i="3"/>
  <c r="T503" i="3"/>
  <c r="AA503" i="3"/>
  <c r="AB503" i="3"/>
  <c r="AC503" i="3"/>
  <c r="AD503" i="3"/>
  <c r="AE503" i="3"/>
  <c r="AF503" i="3"/>
  <c r="A504" i="3"/>
  <c r="B504" i="3"/>
  <c r="C504" i="3"/>
  <c r="D504" i="3"/>
  <c r="E504" i="3"/>
  <c r="F504" i="3"/>
  <c r="G504" i="3"/>
  <c r="H504" i="3"/>
  <c r="I504" i="3"/>
  <c r="J504" i="3"/>
  <c r="K504" i="3"/>
  <c r="L504" i="3"/>
  <c r="M504" i="3"/>
  <c r="N504" i="3"/>
  <c r="O504" i="3"/>
  <c r="P504" i="3"/>
  <c r="Q504" i="3"/>
  <c r="R504" i="3"/>
  <c r="S504" i="3"/>
  <c r="T504" i="3"/>
  <c r="AA504" i="3"/>
  <c r="AB504" i="3"/>
  <c r="AC504" i="3"/>
  <c r="AD504" i="3"/>
  <c r="AE504" i="3"/>
  <c r="AF504" i="3"/>
  <c r="A505" i="3"/>
  <c r="B505" i="3"/>
  <c r="C505" i="3"/>
  <c r="D505" i="3"/>
  <c r="E505" i="3"/>
  <c r="F505" i="3"/>
  <c r="G505" i="3"/>
  <c r="H505" i="3"/>
  <c r="I505" i="3"/>
  <c r="J505" i="3"/>
  <c r="K505" i="3"/>
  <c r="L505" i="3"/>
  <c r="M505" i="3"/>
  <c r="N505" i="3"/>
  <c r="O505" i="3"/>
  <c r="P505" i="3"/>
  <c r="Q505" i="3"/>
  <c r="R505" i="3"/>
  <c r="S505" i="3"/>
  <c r="T505" i="3"/>
  <c r="AA505" i="3"/>
  <c r="AB505" i="3"/>
  <c r="AC505" i="3"/>
  <c r="AD505" i="3"/>
  <c r="AE505" i="3"/>
  <c r="AF505" i="3"/>
  <c r="A506" i="3"/>
  <c r="B506" i="3"/>
  <c r="C506" i="3"/>
  <c r="D506" i="3"/>
  <c r="E506" i="3"/>
  <c r="F506" i="3"/>
  <c r="G506" i="3"/>
  <c r="H506" i="3"/>
  <c r="I506" i="3"/>
  <c r="J506" i="3"/>
  <c r="K506" i="3"/>
  <c r="L506" i="3"/>
  <c r="M506" i="3"/>
  <c r="N506" i="3"/>
  <c r="O506" i="3"/>
  <c r="P506" i="3"/>
  <c r="Q506" i="3"/>
  <c r="R506" i="3"/>
  <c r="S506" i="3"/>
  <c r="T506" i="3"/>
  <c r="AA506" i="3"/>
  <c r="AB506" i="3"/>
  <c r="AC506" i="3"/>
  <c r="AD506" i="3"/>
  <c r="AE506" i="3"/>
  <c r="AF506" i="3"/>
  <c r="A507" i="3"/>
  <c r="B507" i="3"/>
  <c r="C507" i="3"/>
  <c r="D507" i="3"/>
  <c r="E507" i="3"/>
  <c r="F507" i="3"/>
  <c r="G507" i="3"/>
  <c r="H507" i="3"/>
  <c r="I507" i="3"/>
  <c r="J507" i="3"/>
  <c r="K507" i="3"/>
  <c r="L507" i="3"/>
  <c r="M507" i="3"/>
  <c r="N507" i="3"/>
  <c r="O507" i="3"/>
  <c r="P507" i="3"/>
  <c r="Q507" i="3"/>
  <c r="R507" i="3"/>
  <c r="S507" i="3"/>
  <c r="T507" i="3"/>
  <c r="AA507" i="3"/>
  <c r="AB507" i="3"/>
  <c r="AC507" i="3"/>
  <c r="AD507" i="3"/>
  <c r="AE507" i="3"/>
  <c r="AF507" i="3"/>
  <c r="A508" i="3"/>
  <c r="B508" i="3"/>
  <c r="C508" i="3"/>
  <c r="D508" i="3"/>
  <c r="E508" i="3"/>
  <c r="F508" i="3"/>
  <c r="G508" i="3"/>
  <c r="H508" i="3"/>
  <c r="I508" i="3"/>
  <c r="J508" i="3"/>
  <c r="K508" i="3"/>
  <c r="L508" i="3"/>
  <c r="M508" i="3"/>
  <c r="N508" i="3"/>
  <c r="O508" i="3"/>
  <c r="P508" i="3"/>
  <c r="Q508" i="3"/>
  <c r="R508" i="3"/>
  <c r="S508" i="3"/>
  <c r="T508" i="3"/>
  <c r="AA508" i="3"/>
  <c r="AB508" i="3"/>
  <c r="AC508" i="3"/>
  <c r="AD508" i="3"/>
  <c r="AE508" i="3"/>
  <c r="AF508" i="3"/>
  <c r="A509" i="3"/>
  <c r="B509" i="3"/>
  <c r="C509" i="3"/>
  <c r="D509" i="3"/>
  <c r="E509" i="3"/>
  <c r="F509" i="3"/>
  <c r="G509" i="3"/>
  <c r="H509" i="3"/>
  <c r="I509" i="3"/>
  <c r="J509" i="3"/>
  <c r="K509" i="3"/>
  <c r="L509" i="3"/>
  <c r="M509" i="3"/>
  <c r="N509" i="3"/>
  <c r="O509" i="3"/>
  <c r="P509" i="3"/>
  <c r="Q509" i="3"/>
  <c r="R509" i="3"/>
  <c r="S509" i="3"/>
  <c r="T509" i="3"/>
  <c r="AA509" i="3"/>
  <c r="AB509" i="3"/>
  <c r="AC509" i="3"/>
  <c r="AD509" i="3"/>
  <c r="AE509" i="3"/>
  <c r="AF509" i="3"/>
  <c r="B510" i="3"/>
  <c r="C510" i="3"/>
  <c r="D510" i="3"/>
  <c r="E510" i="3"/>
  <c r="F510" i="3"/>
  <c r="G510" i="3"/>
  <c r="H510" i="3"/>
  <c r="I510" i="3"/>
  <c r="J510" i="3"/>
  <c r="K510" i="3"/>
  <c r="L510" i="3"/>
  <c r="M510" i="3"/>
  <c r="N510" i="3"/>
  <c r="O510" i="3"/>
  <c r="P510" i="3"/>
  <c r="Q510" i="3"/>
  <c r="R510" i="3"/>
  <c r="S510" i="3"/>
  <c r="T510" i="3"/>
  <c r="AA510" i="3"/>
  <c r="AB510" i="3"/>
  <c r="AC510" i="3"/>
  <c r="AD510" i="3"/>
  <c r="AE510" i="3"/>
  <c r="A511" i="3"/>
  <c r="B511" i="3"/>
  <c r="C511" i="3"/>
  <c r="D511" i="3"/>
  <c r="E511" i="3"/>
  <c r="F511" i="3"/>
  <c r="G511" i="3"/>
  <c r="H511" i="3"/>
  <c r="I511" i="3"/>
  <c r="J511" i="3"/>
  <c r="K511" i="3"/>
  <c r="L511" i="3"/>
  <c r="M511" i="3"/>
  <c r="N511" i="3"/>
  <c r="O511" i="3"/>
  <c r="P511" i="3"/>
  <c r="Q511" i="3"/>
  <c r="R511" i="3"/>
  <c r="S511" i="3"/>
  <c r="T511" i="3"/>
  <c r="AA511" i="3"/>
  <c r="AB511" i="3"/>
  <c r="AC511" i="3"/>
  <c r="AD511" i="3"/>
  <c r="AE511" i="3"/>
  <c r="AF511" i="3"/>
  <c r="B512" i="3"/>
  <c r="C512" i="3"/>
  <c r="D512" i="3"/>
  <c r="E512" i="3"/>
  <c r="F512" i="3"/>
  <c r="G512" i="3"/>
  <c r="H512" i="3"/>
  <c r="I512" i="3"/>
  <c r="J512" i="3"/>
  <c r="K512" i="3"/>
  <c r="L512" i="3"/>
  <c r="M512" i="3"/>
  <c r="N512" i="3"/>
  <c r="O512" i="3"/>
  <c r="P512" i="3"/>
  <c r="Q512" i="3"/>
  <c r="R512" i="3"/>
  <c r="S512" i="3"/>
  <c r="T512" i="3"/>
  <c r="AA512" i="3"/>
  <c r="AB512" i="3"/>
  <c r="AC512" i="3"/>
  <c r="AD512" i="3"/>
  <c r="AE512" i="3"/>
  <c r="A513" i="3"/>
  <c r="B513" i="3"/>
  <c r="C513" i="3"/>
  <c r="D513" i="3"/>
  <c r="E513" i="3"/>
  <c r="F513" i="3"/>
  <c r="G513" i="3"/>
  <c r="H513" i="3"/>
  <c r="I513" i="3"/>
  <c r="J513" i="3"/>
  <c r="K513" i="3"/>
  <c r="L513" i="3"/>
  <c r="M513" i="3"/>
  <c r="N513" i="3"/>
  <c r="O513" i="3"/>
  <c r="P513" i="3"/>
  <c r="Q513" i="3"/>
  <c r="R513" i="3"/>
  <c r="S513" i="3"/>
  <c r="T513" i="3"/>
  <c r="AA513" i="3"/>
  <c r="AB513" i="3"/>
  <c r="AC513" i="3"/>
  <c r="AD513" i="3"/>
  <c r="AE513" i="3"/>
  <c r="AF513" i="3"/>
  <c r="A514" i="3"/>
  <c r="B514" i="3"/>
  <c r="C514" i="3"/>
  <c r="D514" i="3"/>
  <c r="E514" i="3"/>
  <c r="F514" i="3"/>
  <c r="G514" i="3"/>
  <c r="H514" i="3"/>
  <c r="I514" i="3"/>
  <c r="J514" i="3"/>
  <c r="K514" i="3"/>
  <c r="L514" i="3"/>
  <c r="M514" i="3"/>
  <c r="N514" i="3"/>
  <c r="O514" i="3"/>
  <c r="P514" i="3"/>
  <c r="Q514" i="3"/>
  <c r="R514" i="3"/>
  <c r="S514" i="3"/>
  <c r="T514" i="3"/>
  <c r="AA514" i="3"/>
  <c r="AB514" i="3"/>
  <c r="AC514" i="3"/>
  <c r="AD514" i="3"/>
  <c r="AE514" i="3"/>
  <c r="AF514" i="3"/>
  <c r="A515" i="3"/>
  <c r="B515" i="3"/>
  <c r="C515" i="3"/>
  <c r="D515" i="3"/>
  <c r="E515" i="3"/>
  <c r="F515" i="3"/>
  <c r="G515" i="3"/>
  <c r="H515" i="3"/>
  <c r="I515" i="3"/>
  <c r="J515" i="3"/>
  <c r="K515" i="3"/>
  <c r="L515" i="3"/>
  <c r="M515" i="3"/>
  <c r="N515" i="3"/>
  <c r="O515" i="3"/>
  <c r="P515" i="3"/>
  <c r="Q515" i="3"/>
  <c r="R515" i="3"/>
  <c r="S515" i="3"/>
  <c r="T515" i="3"/>
  <c r="AA515" i="3"/>
  <c r="AB515" i="3"/>
  <c r="AC515" i="3"/>
  <c r="AD515" i="3"/>
  <c r="AE515" i="3"/>
  <c r="AF515" i="3"/>
  <c r="A516" i="3"/>
  <c r="B516" i="3"/>
  <c r="C516" i="3"/>
  <c r="D516" i="3"/>
  <c r="E516" i="3"/>
  <c r="F516" i="3"/>
  <c r="G516" i="3"/>
  <c r="H516" i="3"/>
  <c r="I516" i="3"/>
  <c r="J516" i="3"/>
  <c r="K516" i="3"/>
  <c r="L516" i="3"/>
  <c r="M516" i="3"/>
  <c r="N516" i="3"/>
  <c r="O516" i="3"/>
  <c r="P516" i="3"/>
  <c r="Q516" i="3"/>
  <c r="R516" i="3"/>
  <c r="S516" i="3"/>
  <c r="T516" i="3"/>
  <c r="AA516" i="3"/>
  <c r="AB516" i="3"/>
  <c r="AC516" i="3"/>
  <c r="AD516" i="3"/>
  <c r="AE516" i="3"/>
  <c r="AF516" i="3"/>
  <c r="B517" i="3"/>
  <c r="C517" i="3"/>
  <c r="D517" i="3"/>
  <c r="E517" i="3"/>
  <c r="F517" i="3"/>
  <c r="G517" i="3"/>
  <c r="H517" i="3"/>
  <c r="I517" i="3"/>
  <c r="J517" i="3"/>
  <c r="K517" i="3"/>
  <c r="L517" i="3"/>
  <c r="M517" i="3"/>
  <c r="N517" i="3"/>
  <c r="O517" i="3"/>
  <c r="P517" i="3"/>
  <c r="Q517" i="3"/>
  <c r="R517" i="3"/>
  <c r="S517" i="3"/>
  <c r="T517" i="3"/>
  <c r="AA517" i="3"/>
  <c r="AB517" i="3"/>
  <c r="AC517" i="3"/>
  <c r="AD517" i="3"/>
  <c r="AE517" i="3"/>
  <c r="B518" i="3"/>
  <c r="C518" i="3"/>
  <c r="D518" i="3"/>
  <c r="E518" i="3"/>
  <c r="F518" i="3"/>
  <c r="G518" i="3"/>
  <c r="H518" i="3"/>
  <c r="I518" i="3"/>
  <c r="J518" i="3"/>
  <c r="K518" i="3"/>
  <c r="L518" i="3"/>
  <c r="M518" i="3"/>
  <c r="N518" i="3"/>
  <c r="O518" i="3"/>
  <c r="P518" i="3"/>
  <c r="Q518" i="3"/>
  <c r="R518" i="3"/>
  <c r="S518" i="3"/>
  <c r="T518" i="3"/>
  <c r="AA518" i="3"/>
  <c r="AB518" i="3"/>
  <c r="AC518" i="3"/>
  <c r="AD518" i="3"/>
  <c r="AE518" i="3"/>
  <c r="A519" i="3"/>
  <c r="B519" i="3"/>
  <c r="C519" i="3"/>
  <c r="D519" i="3"/>
  <c r="E519" i="3"/>
  <c r="F519" i="3"/>
  <c r="G519" i="3"/>
  <c r="H519" i="3"/>
  <c r="I519" i="3"/>
  <c r="J519" i="3"/>
  <c r="K519" i="3"/>
  <c r="L519" i="3"/>
  <c r="M519" i="3"/>
  <c r="N519" i="3"/>
  <c r="O519" i="3"/>
  <c r="P519" i="3"/>
  <c r="Q519" i="3"/>
  <c r="R519" i="3"/>
  <c r="S519" i="3"/>
  <c r="T519" i="3"/>
  <c r="AA519" i="3"/>
  <c r="AB519" i="3"/>
  <c r="AC519" i="3"/>
  <c r="AD519" i="3"/>
  <c r="AE519" i="3"/>
  <c r="AF519" i="3"/>
  <c r="A520" i="3"/>
  <c r="B520" i="3"/>
  <c r="C520" i="3"/>
  <c r="D520" i="3"/>
  <c r="E520" i="3"/>
  <c r="F520" i="3"/>
  <c r="G520" i="3"/>
  <c r="H520" i="3"/>
  <c r="I520" i="3"/>
  <c r="J520" i="3"/>
  <c r="K520" i="3"/>
  <c r="L520" i="3"/>
  <c r="M520" i="3"/>
  <c r="N520" i="3"/>
  <c r="O520" i="3"/>
  <c r="P520" i="3"/>
  <c r="Q520" i="3"/>
  <c r="R520" i="3"/>
  <c r="S520" i="3"/>
  <c r="T520" i="3"/>
  <c r="AA520" i="3"/>
  <c r="AB520" i="3"/>
  <c r="AC520" i="3"/>
  <c r="AD520" i="3"/>
  <c r="AE520" i="3"/>
  <c r="AF520" i="3"/>
  <c r="A521" i="3"/>
  <c r="B521" i="3"/>
  <c r="C521" i="3"/>
  <c r="D521" i="3"/>
  <c r="E521" i="3"/>
  <c r="F521" i="3"/>
  <c r="G521" i="3"/>
  <c r="H521" i="3"/>
  <c r="I521" i="3"/>
  <c r="J521" i="3"/>
  <c r="K521" i="3"/>
  <c r="L521" i="3"/>
  <c r="M521" i="3"/>
  <c r="N521" i="3"/>
  <c r="O521" i="3"/>
  <c r="P521" i="3"/>
  <c r="Q521" i="3"/>
  <c r="R521" i="3"/>
  <c r="S521" i="3"/>
  <c r="T521" i="3"/>
  <c r="AA521" i="3"/>
  <c r="AB521" i="3"/>
  <c r="AC521" i="3"/>
  <c r="AD521" i="3"/>
  <c r="AE521" i="3"/>
  <c r="AF521" i="3"/>
  <c r="A522" i="3"/>
  <c r="B522" i="3"/>
  <c r="C522" i="3"/>
  <c r="D522" i="3"/>
  <c r="E522" i="3"/>
  <c r="F522" i="3"/>
  <c r="G522" i="3"/>
  <c r="H522" i="3"/>
  <c r="I522" i="3"/>
  <c r="J522" i="3"/>
  <c r="K522" i="3"/>
  <c r="L522" i="3"/>
  <c r="M522" i="3"/>
  <c r="N522" i="3"/>
  <c r="O522" i="3"/>
  <c r="P522" i="3"/>
  <c r="Q522" i="3"/>
  <c r="R522" i="3"/>
  <c r="S522" i="3"/>
  <c r="T522" i="3"/>
  <c r="AA522" i="3"/>
  <c r="AB522" i="3"/>
  <c r="AC522" i="3"/>
  <c r="AD522" i="3"/>
  <c r="AE522" i="3"/>
  <c r="AF522" i="3"/>
  <c r="A523" i="3"/>
  <c r="B523" i="3"/>
  <c r="C523" i="3"/>
  <c r="D523" i="3"/>
  <c r="E523" i="3"/>
  <c r="F523" i="3"/>
  <c r="G523" i="3"/>
  <c r="H523" i="3"/>
  <c r="I523" i="3"/>
  <c r="J523" i="3"/>
  <c r="K523" i="3"/>
  <c r="L523" i="3"/>
  <c r="M523" i="3"/>
  <c r="N523" i="3"/>
  <c r="O523" i="3"/>
  <c r="P523" i="3"/>
  <c r="Q523" i="3"/>
  <c r="R523" i="3"/>
  <c r="S523" i="3"/>
  <c r="T523" i="3"/>
  <c r="AA523" i="3"/>
  <c r="AB523" i="3"/>
  <c r="AC523" i="3"/>
  <c r="AD523" i="3"/>
  <c r="AE523" i="3"/>
  <c r="AF523" i="3"/>
  <c r="A524" i="3"/>
  <c r="B524" i="3"/>
  <c r="C524" i="3"/>
  <c r="D524" i="3"/>
  <c r="E524" i="3"/>
  <c r="F524" i="3"/>
  <c r="G524" i="3"/>
  <c r="H524" i="3"/>
  <c r="I524" i="3"/>
  <c r="J524" i="3"/>
  <c r="K524" i="3"/>
  <c r="L524" i="3"/>
  <c r="M524" i="3"/>
  <c r="N524" i="3"/>
  <c r="O524" i="3"/>
  <c r="P524" i="3"/>
  <c r="Q524" i="3"/>
  <c r="R524" i="3"/>
  <c r="S524" i="3"/>
  <c r="T524" i="3"/>
  <c r="AA524" i="3"/>
  <c r="AB524" i="3"/>
  <c r="AC524" i="3"/>
  <c r="AD524" i="3"/>
  <c r="AE524" i="3"/>
  <c r="AF524" i="3"/>
  <c r="A525" i="3"/>
  <c r="B525" i="3"/>
  <c r="C525" i="3"/>
  <c r="D525" i="3"/>
  <c r="E525" i="3"/>
  <c r="F525" i="3"/>
  <c r="G525" i="3"/>
  <c r="H525" i="3"/>
  <c r="I525" i="3"/>
  <c r="J525" i="3"/>
  <c r="K525" i="3"/>
  <c r="L525" i="3"/>
  <c r="M525" i="3"/>
  <c r="N525" i="3"/>
  <c r="O525" i="3"/>
  <c r="P525" i="3"/>
  <c r="Q525" i="3"/>
  <c r="R525" i="3"/>
  <c r="S525" i="3"/>
  <c r="T525" i="3"/>
  <c r="AA525" i="3"/>
  <c r="AB525" i="3"/>
  <c r="AC525" i="3"/>
  <c r="AD525" i="3"/>
  <c r="AE525" i="3"/>
  <c r="AF525" i="3"/>
  <c r="B526" i="3"/>
  <c r="C526" i="3"/>
  <c r="D526" i="3"/>
  <c r="E526" i="3"/>
  <c r="F526" i="3"/>
  <c r="G526" i="3"/>
  <c r="H526" i="3"/>
  <c r="I526" i="3"/>
  <c r="J526" i="3"/>
  <c r="K526" i="3"/>
  <c r="L526" i="3"/>
  <c r="M526" i="3"/>
  <c r="N526" i="3"/>
  <c r="O526" i="3"/>
  <c r="P526" i="3"/>
  <c r="Q526" i="3"/>
  <c r="R526" i="3"/>
  <c r="S526" i="3"/>
  <c r="T526" i="3"/>
  <c r="AA526" i="3"/>
  <c r="AB526" i="3"/>
  <c r="AC526" i="3"/>
  <c r="AD526" i="3"/>
  <c r="AE526" i="3"/>
  <c r="A527" i="3"/>
  <c r="B527" i="3"/>
  <c r="C527" i="3"/>
  <c r="D527" i="3"/>
  <c r="E527" i="3"/>
  <c r="F527" i="3"/>
  <c r="G527" i="3"/>
  <c r="H527" i="3"/>
  <c r="I527" i="3"/>
  <c r="J527" i="3"/>
  <c r="K527" i="3"/>
  <c r="L527" i="3"/>
  <c r="M527" i="3"/>
  <c r="N527" i="3"/>
  <c r="O527" i="3"/>
  <c r="P527" i="3"/>
  <c r="Q527" i="3"/>
  <c r="R527" i="3"/>
  <c r="S527" i="3"/>
  <c r="T527" i="3"/>
  <c r="AA527" i="3"/>
  <c r="AB527" i="3"/>
  <c r="AC527" i="3"/>
  <c r="AD527" i="3"/>
  <c r="AE527" i="3"/>
  <c r="AF527" i="3"/>
  <c r="AE528" i="3"/>
  <c r="B532" i="3"/>
  <c r="B534" i="3"/>
  <c r="B535" i="3"/>
  <c r="C535" i="3"/>
  <c r="D535" i="3"/>
  <c r="E535" i="3"/>
  <c r="F535" i="3"/>
  <c r="G535" i="3"/>
  <c r="H535" i="3"/>
  <c r="I535" i="3"/>
  <c r="J535" i="3"/>
  <c r="K535" i="3"/>
  <c r="L535" i="3"/>
  <c r="M535" i="3"/>
  <c r="N535" i="3"/>
  <c r="O535" i="3"/>
  <c r="P535" i="3"/>
  <c r="Q535" i="3"/>
  <c r="R535" i="3"/>
  <c r="S535" i="3"/>
  <c r="T535" i="3"/>
  <c r="AA535" i="3"/>
  <c r="AB535" i="3"/>
  <c r="AC535" i="3"/>
  <c r="AD535" i="3"/>
  <c r="AE535" i="3"/>
  <c r="B536" i="3"/>
  <c r="C536" i="3"/>
  <c r="D536" i="3"/>
  <c r="E536" i="3"/>
  <c r="F536" i="3"/>
  <c r="G536" i="3"/>
  <c r="H536" i="3"/>
  <c r="I536" i="3"/>
  <c r="J536" i="3"/>
  <c r="K536" i="3"/>
  <c r="L536" i="3"/>
  <c r="M536" i="3"/>
  <c r="N536" i="3"/>
  <c r="O536" i="3"/>
  <c r="P536" i="3"/>
  <c r="Q536" i="3"/>
  <c r="R536" i="3"/>
  <c r="S536" i="3"/>
  <c r="T536" i="3"/>
  <c r="AA536" i="3"/>
  <c r="AB536" i="3"/>
  <c r="AC536" i="3"/>
  <c r="AD536" i="3"/>
  <c r="AE536" i="3"/>
  <c r="A537" i="3"/>
  <c r="B537" i="3"/>
  <c r="C537" i="3"/>
  <c r="D537" i="3"/>
  <c r="E537" i="3"/>
  <c r="F537" i="3"/>
  <c r="G537" i="3"/>
  <c r="H537" i="3"/>
  <c r="I537" i="3"/>
  <c r="J537" i="3"/>
  <c r="K537" i="3"/>
  <c r="L537" i="3"/>
  <c r="M537" i="3"/>
  <c r="N537" i="3"/>
  <c r="O537" i="3"/>
  <c r="P537" i="3"/>
  <c r="Q537" i="3"/>
  <c r="R537" i="3"/>
  <c r="S537" i="3"/>
  <c r="T537" i="3"/>
  <c r="AA537" i="3"/>
  <c r="AB537" i="3"/>
  <c r="AC537" i="3"/>
  <c r="AD537" i="3"/>
  <c r="AE537" i="3"/>
  <c r="AF537" i="3"/>
  <c r="A538" i="3"/>
  <c r="B538" i="3"/>
  <c r="C538" i="3"/>
  <c r="D538" i="3"/>
  <c r="E538" i="3"/>
  <c r="F538" i="3"/>
  <c r="G538" i="3"/>
  <c r="H538" i="3"/>
  <c r="I538" i="3"/>
  <c r="J538" i="3"/>
  <c r="K538" i="3"/>
  <c r="L538" i="3"/>
  <c r="M538" i="3"/>
  <c r="N538" i="3"/>
  <c r="O538" i="3"/>
  <c r="P538" i="3"/>
  <c r="Q538" i="3"/>
  <c r="R538" i="3"/>
  <c r="S538" i="3"/>
  <c r="T538" i="3"/>
  <c r="AA538" i="3"/>
  <c r="AB538" i="3"/>
  <c r="AC538" i="3"/>
  <c r="AD538" i="3"/>
  <c r="AE538" i="3"/>
  <c r="AF538" i="3"/>
  <c r="A539" i="3"/>
  <c r="B539" i="3"/>
  <c r="C539" i="3"/>
  <c r="D539" i="3"/>
  <c r="E539" i="3"/>
  <c r="F539" i="3"/>
  <c r="G539" i="3"/>
  <c r="H539" i="3"/>
  <c r="I539" i="3"/>
  <c r="J539" i="3"/>
  <c r="K539" i="3"/>
  <c r="L539" i="3"/>
  <c r="M539" i="3"/>
  <c r="N539" i="3"/>
  <c r="O539" i="3"/>
  <c r="P539" i="3"/>
  <c r="Q539" i="3"/>
  <c r="R539" i="3"/>
  <c r="S539" i="3"/>
  <c r="T539" i="3"/>
  <c r="AA539" i="3"/>
  <c r="AB539" i="3"/>
  <c r="AC539" i="3"/>
  <c r="AD539" i="3"/>
  <c r="AE539" i="3"/>
  <c r="AF539" i="3"/>
  <c r="B540" i="3"/>
  <c r="C540" i="3"/>
  <c r="D540" i="3"/>
  <c r="E540" i="3"/>
  <c r="F540" i="3"/>
  <c r="G540" i="3"/>
  <c r="H540" i="3"/>
  <c r="I540" i="3"/>
  <c r="J540" i="3"/>
  <c r="K540" i="3"/>
  <c r="L540" i="3"/>
  <c r="M540" i="3"/>
  <c r="N540" i="3"/>
  <c r="O540" i="3"/>
  <c r="P540" i="3"/>
  <c r="Q540" i="3"/>
  <c r="R540" i="3"/>
  <c r="S540" i="3"/>
  <c r="T540" i="3"/>
  <c r="AA540" i="3"/>
  <c r="AB540" i="3"/>
  <c r="AC540" i="3"/>
  <c r="AD540" i="3"/>
  <c r="AE540" i="3"/>
  <c r="A541" i="3"/>
  <c r="B541" i="3"/>
  <c r="C541" i="3"/>
  <c r="D541" i="3"/>
  <c r="E541" i="3"/>
  <c r="F541" i="3"/>
  <c r="G541" i="3"/>
  <c r="H541" i="3"/>
  <c r="I541" i="3"/>
  <c r="J541" i="3"/>
  <c r="K541" i="3"/>
  <c r="L541" i="3"/>
  <c r="M541" i="3"/>
  <c r="N541" i="3"/>
  <c r="O541" i="3"/>
  <c r="P541" i="3"/>
  <c r="Q541" i="3"/>
  <c r="R541" i="3"/>
  <c r="S541" i="3"/>
  <c r="T541" i="3"/>
  <c r="AA541" i="3"/>
  <c r="AB541" i="3"/>
  <c r="AC541" i="3"/>
  <c r="AD541" i="3"/>
  <c r="AE541" i="3"/>
  <c r="AF541" i="3"/>
  <c r="A542" i="3"/>
  <c r="B542" i="3"/>
  <c r="C542" i="3"/>
  <c r="D542" i="3"/>
  <c r="E542" i="3"/>
  <c r="F542" i="3"/>
  <c r="G542" i="3"/>
  <c r="H542" i="3"/>
  <c r="I542" i="3"/>
  <c r="J542" i="3"/>
  <c r="K542" i="3"/>
  <c r="L542" i="3"/>
  <c r="M542" i="3"/>
  <c r="N542" i="3"/>
  <c r="O542" i="3"/>
  <c r="P542" i="3"/>
  <c r="Q542" i="3"/>
  <c r="R542" i="3"/>
  <c r="S542" i="3"/>
  <c r="T542" i="3"/>
  <c r="AA542" i="3"/>
  <c r="AB542" i="3"/>
  <c r="AC542" i="3"/>
  <c r="AD542" i="3"/>
  <c r="AE542" i="3"/>
  <c r="AF542" i="3"/>
  <c r="A543" i="3"/>
  <c r="B543" i="3"/>
  <c r="C543" i="3"/>
  <c r="D543" i="3"/>
  <c r="E543" i="3"/>
  <c r="F543" i="3"/>
  <c r="G543" i="3"/>
  <c r="H543" i="3"/>
  <c r="I543" i="3"/>
  <c r="J543" i="3"/>
  <c r="K543" i="3"/>
  <c r="L543" i="3"/>
  <c r="M543" i="3"/>
  <c r="N543" i="3"/>
  <c r="O543" i="3"/>
  <c r="P543" i="3"/>
  <c r="Q543" i="3"/>
  <c r="R543" i="3"/>
  <c r="S543" i="3"/>
  <c r="T543" i="3"/>
  <c r="AA543" i="3"/>
  <c r="AB543" i="3"/>
  <c r="AC543" i="3"/>
  <c r="AD543" i="3"/>
  <c r="AE543" i="3"/>
  <c r="AF543" i="3"/>
  <c r="A544" i="3"/>
  <c r="B544" i="3"/>
  <c r="C544" i="3"/>
  <c r="D544" i="3"/>
  <c r="E544" i="3"/>
  <c r="F544" i="3"/>
  <c r="G544" i="3"/>
  <c r="H544" i="3"/>
  <c r="I544" i="3"/>
  <c r="J544" i="3"/>
  <c r="K544" i="3"/>
  <c r="L544" i="3"/>
  <c r="M544" i="3"/>
  <c r="N544" i="3"/>
  <c r="O544" i="3"/>
  <c r="P544" i="3"/>
  <c r="Q544" i="3"/>
  <c r="R544" i="3"/>
  <c r="S544" i="3"/>
  <c r="T544" i="3"/>
  <c r="AA544" i="3"/>
  <c r="AB544" i="3"/>
  <c r="AC544" i="3"/>
  <c r="AD544" i="3"/>
  <c r="AE544" i="3"/>
  <c r="AF544" i="3"/>
  <c r="A545" i="3"/>
  <c r="B545" i="3"/>
  <c r="C545" i="3"/>
  <c r="D545" i="3"/>
  <c r="E545" i="3"/>
  <c r="F545" i="3"/>
  <c r="G545" i="3"/>
  <c r="H545" i="3"/>
  <c r="I545" i="3"/>
  <c r="J545" i="3"/>
  <c r="K545" i="3"/>
  <c r="L545" i="3"/>
  <c r="M545" i="3"/>
  <c r="N545" i="3"/>
  <c r="O545" i="3"/>
  <c r="P545" i="3"/>
  <c r="Q545" i="3"/>
  <c r="R545" i="3"/>
  <c r="S545" i="3"/>
  <c r="T545" i="3"/>
  <c r="AA545" i="3"/>
  <c r="AB545" i="3"/>
  <c r="AC545" i="3"/>
  <c r="AD545" i="3"/>
  <c r="AE545" i="3"/>
  <c r="AF545" i="3"/>
  <c r="A546" i="3"/>
  <c r="B546" i="3"/>
  <c r="C546" i="3"/>
  <c r="D546" i="3"/>
  <c r="E546" i="3"/>
  <c r="F546" i="3"/>
  <c r="G546" i="3"/>
  <c r="H546" i="3"/>
  <c r="I546" i="3"/>
  <c r="J546" i="3"/>
  <c r="K546" i="3"/>
  <c r="L546" i="3"/>
  <c r="M546" i="3"/>
  <c r="N546" i="3"/>
  <c r="O546" i="3"/>
  <c r="P546" i="3"/>
  <c r="Q546" i="3"/>
  <c r="R546" i="3"/>
  <c r="S546" i="3"/>
  <c r="T546" i="3"/>
  <c r="AA546" i="3"/>
  <c r="AB546" i="3"/>
  <c r="AC546" i="3"/>
  <c r="AD546" i="3"/>
  <c r="AE546" i="3"/>
  <c r="AF546" i="3"/>
  <c r="A547" i="3"/>
  <c r="B547" i="3"/>
  <c r="C547" i="3"/>
  <c r="D547" i="3"/>
  <c r="E547" i="3"/>
  <c r="F547" i="3"/>
  <c r="G547" i="3"/>
  <c r="H547" i="3"/>
  <c r="I547" i="3"/>
  <c r="J547" i="3"/>
  <c r="K547" i="3"/>
  <c r="L547" i="3"/>
  <c r="M547" i="3"/>
  <c r="N547" i="3"/>
  <c r="O547" i="3"/>
  <c r="P547" i="3"/>
  <c r="Q547" i="3"/>
  <c r="R547" i="3"/>
  <c r="S547" i="3"/>
  <c r="T547" i="3"/>
  <c r="AA547" i="3"/>
  <c r="AB547" i="3"/>
  <c r="AC547" i="3"/>
  <c r="AD547" i="3"/>
  <c r="AE547" i="3"/>
  <c r="AF547" i="3"/>
  <c r="A548" i="3"/>
  <c r="B548" i="3"/>
  <c r="C548" i="3"/>
  <c r="D548" i="3"/>
  <c r="E548" i="3"/>
  <c r="F548" i="3"/>
  <c r="G548" i="3"/>
  <c r="H548" i="3"/>
  <c r="I548" i="3"/>
  <c r="J548" i="3"/>
  <c r="K548" i="3"/>
  <c r="L548" i="3"/>
  <c r="M548" i="3"/>
  <c r="N548" i="3"/>
  <c r="O548" i="3"/>
  <c r="P548" i="3"/>
  <c r="Q548" i="3"/>
  <c r="R548" i="3"/>
  <c r="S548" i="3"/>
  <c r="T548" i="3"/>
  <c r="AA548" i="3"/>
  <c r="AB548" i="3"/>
  <c r="AC548" i="3"/>
  <c r="AD548" i="3"/>
  <c r="AE548" i="3"/>
  <c r="AF548" i="3"/>
  <c r="A549" i="3"/>
  <c r="B549" i="3"/>
  <c r="C549" i="3"/>
  <c r="D549" i="3"/>
  <c r="E549" i="3"/>
  <c r="F549" i="3"/>
  <c r="G549" i="3"/>
  <c r="H549" i="3"/>
  <c r="I549" i="3"/>
  <c r="J549" i="3"/>
  <c r="K549" i="3"/>
  <c r="L549" i="3"/>
  <c r="M549" i="3"/>
  <c r="N549" i="3"/>
  <c r="O549" i="3"/>
  <c r="P549" i="3"/>
  <c r="Q549" i="3"/>
  <c r="R549" i="3"/>
  <c r="S549" i="3"/>
  <c r="T549" i="3"/>
  <c r="AA549" i="3"/>
  <c r="AB549" i="3"/>
  <c r="AC549" i="3"/>
  <c r="AD549" i="3"/>
  <c r="AE549" i="3"/>
  <c r="AF549" i="3"/>
  <c r="A550" i="3"/>
  <c r="B550" i="3"/>
  <c r="C550" i="3"/>
  <c r="D550" i="3"/>
  <c r="E550" i="3"/>
  <c r="F550" i="3"/>
  <c r="G550" i="3"/>
  <c r="H550" i="3"/>
  <c r="I550" i="3"/>
  <c r="J550" i="3"/>
  <c r="K550" i="3"/>
  <c r="L550" i="3"/>
  <c r="M550" i="3"/>
  <c r="N550" i="3"/>
  <c r="O550" i="3"/>
  <c r="P550" i="3"/>
  <c r="Q550" i="3"/>
  <c r="R550" i="3"/>
  <c r="S550" i="3"/>
  <c r="T550" i="3"/>
  <c r="AA550" i="3"/>
  <c r="AB550" i="3"/>
  <c r="AC550" i="3"/>
  <c r="AD550" i="3"/>
  <c r="AE550" i="3"/>
  <c r="AF550" i="3"/>
  <c r="B551" i="3"/>
  <c r="C551" i="3"/>
  <c r="D551" i="3"/>
  <c r="E551" i="3"/>
  <c r="F551" i="3"/>
  <c r="G551" i="3"/>
  <c r="H551" i="3"/>
  <c r="I551" i="3"/>
  <c r="J551" i="3"/>
  <c r="K551" i="3"/>
  <c r="L551" i="3"/>
  <c r="M551" i="3"/>
  <c r="N551" i="3"/>
  <c r="O551" i="3"/>
  <c r="P551" i="3"/>
  <c r="Q551" i="3"/>
  <c r="R551" i="3"/>
  <c r="S551" i="3"/>
  <c r="T551" i="3"/>
  <c r="AA551" i="3"/>
  <c r="AB551" i="3"/>
  <c r="AC551" i="3"/>
  <c r="AD551" i="3"/>
  <c r="AE551" i="3"/>
  <c r="A552" i="3"/>
  <c r="B552" i="3"/>
  <c r="C552" i="3"/>
  <c r="D552" i="3"/>
  <c r="E552" i="3"/>
  <c r="F552" i="3"/>
  <c r="G552" i="3"/>
  <c r="H552" i="3"/>
  <c r="I552" i="3"/>
  <c r="J552" i="3"/>
  <c r="K552" i="3"/>
  <c r="L552" i="3"/>
  <c r="M552" i="3"/>
  <c r="N552" i="3"/>
  <c r="O552" i="3"/>
  <c r="P552" i="3"/>
  <c r="Q552" i="3"/>
  <c r="R552" i="3"/>
  <c r="S552" i="3"/>
  <c r="T552" i="3"/>
  <c r="AA552" i="3"/>
  <c r="AB552" i="3"/>
  <c r="AC552" i="3"/>
  <c r="AD552" i="3"/>
  <c r="AE552" i="3"/>
  <c r="AF552" i="3"/>
  <c r="A553" i="3"/>
  <c r="B553" i="3"/>
  <c r="C553" i="3"/>
  <c r="D553" i="3"/>
  <c r="E553" i="3"/>
  <c r="F553" i="3"/>
  <c r="G553" i="3"/>
  <c r="H553" i="3"/>
  <c r="I553" i="3"/>
  <c r="J553" i="3"/>
  <c r="K553" i="3"/>
  <c r="L553" i="3"/>
  <c r="M553" i="3"/>
  <c r="N553" i="3"/>
  <c r="O553" i="3"/>
  <c r="P553" i="3"/>
  <c r="Q553" i="3"/>
  <c r="R553" i="3"/>
  <c r="S553" i="3"/>
  <c r="T553" i="3"/>
  <c r="AA553" i="3"/>
  <c r="AB553" i="3"/>
  <c r="AC553" i="3"/>
  <c r="AD553" i="3"/>
  <c r="AE553" i="3"/>
  <c r="AF553" i="3"/>
  <c r="A554" i="3"/>
  <c r="B554" i="3"/>
  <c r="C554" i="3"/>
  <c r="D554" i="3"/>
  <c r="E554" i="3"/>
  <c r="F554" i="3"/>
  <c r="G554" i="3"/>
  <c r="H554" i="3"/>
  <c r="I554" i="3"/>
  <c r="J554" i="3"/>
  <c r="K554" i="3"/>
  <c r="L554" i="3"/>
  <c r="M554" i="3"/>
  <c r="N554" i="3"/>
  <c r="O554" i="3"/>
  <c r="P554" i="3"/>
  <c r="Q554" i="3"/>
  <c r="R554" i="3"/>
  <c r="S554" i="3"/>
  <c r="T554" i="3"/>
  <c r="AA554" i="3"/>
  <c r="AB554" i="3"/>
  <c r="AC554" i="3"/>
  <c r="AD554" i="3"/>
  <c r="AE554" i="3"/>
  <c r="AF554" i="3"/>
  <c r="A555" i="3"/>
  <c r="B555" i="3"/>
  <c r="C555" i="3"/>
  <c r="D555" i="3"/>
  <c r="E555" i="3"/>
  <c r="F555" i="3"/>
  <c r="G555" i="3"/>
  <c r="H555" i="3"/>
  <c r="I555" i="3"/>
  <c r="J555" i="3"/>
  <c r="K555" i="3"/>
  <c r="L555" i="3"/>
  <c r="M555" i="3"/>
  <c r="N555" i="3"/>
  <c r="O555" i="3"/>
  <c r="P555" i="3"/>
  <c r="Q555" i="3"/>
  <c r="R555" i="3"/>
  <c r="S555" i="3"/>
  <c r="T555" i="3"/>
  <c r="AA555" i="3"/>
  <c r="AB555" i="3"/>
  <c r="AC555" i="3"/>
  <c r="AD555" i="3"/>
  <c r="AE555" i="3"/>
  <c r="AF555" i="3"/>
  <c r="A556" i="3"/>
  <c r="B556" i="3"/>
  <c r="C556" i="3"/>
  <c r="D556" i="3"/>
  <c r="E556" i="3"/>
  <c r="F556" i="3"/>
  <c r="G556" i="3"/>
  <c r="H556" i="3"/>
  <c r="I556" i="3"/>
  <c r="J556" i="3"/>
  <c r="K556" i="3"/>
  <c r="L556" i="3"/>
  <c r="M556" i="3"/>
  <c r="N556" i="3"/>
  <c r="O556" i="3"/>
  <c r="P556" i="3"/>
  <c r="Q556" i="3"/>
  <c r="R556" i="3"/>
  <c r="S556" i="3"/>
  <c r="T556" i="3"/>
  <c r="AA556" i="3"/>
  <c r="AB556" i="3"/>
  <c r="AC556" i="3"/>
  <c r="AD556" i="3"/>
  <c r="AE556" i="3"/>
  <c r="AF556" i="3"/>
  <c r="AE557" i="3"/>
  <c r="B559" i="3"/>
  <c r="B560" i="3"/>
  <c r="C560" i="3"/>
  <c r="D560" i="3"/>
  <c r="E560" i="3"/>
  <c r="F560" i="3"/>
  <c r="G560" i="3"/>
  <c r="H560" i="3"/>
  <c r="I560" i="3"/>
  <c r="J560" i="3"/>
  <c r="K560" i="3"/>
  <c r="L560" i="3"/>
  <c r="M560" i="3"/>
  <c r="N560" i="3"/>
  <c r="O560" i="3"/>
  <c r="P560" i="3"/>
  <c r="Q560" i="3"/>
  <c r="R560" i="3"/>
  <c r="S560" i="3"/>
  <c r="T560" i="3"/>
  <c r="AA560" i="3"/>
  <c r="AB560" i="3"/>
  <c r="AC560" i="3"/>
  <c r="AD560" i="3"/>
  <c r="AE560" i="3"/>
  <c r="B561" i="3"/>
  <c r="C561" i="3"/>
  <c r="D561" i="3"/>
  <c r="E561" i="3"/>
  <c r="F561" i="3"/>
  <c r="G561" i="3"/>
  <c r="H561" i="3"/>
  <c r="I561" i="3"/>
  <c r="J561" i="3"/>
  <c r="K561" i="3"/>
  <c r="L561" i="3"/>
  <c r="M561" i="3"/>
  <c r="N561" i="3"/>
  <c r="O561" i="3"/>
  <c r="P561" i="3"/>
  <c r="Q561" i="3"/>
  <c r="R561" i="3"/>
  <c r="S561" i="3"/>
  <c r="T561" i="3"/>
  <c r="AA561" i="3"/>
  <c r="AB561" i="3"/>
  <c r="AC561" i="3"/>
  <c r="AD561" i="3"/>
  <c r="AE561" i="3"/>
  <c r="B562" i="3"/>
  <c r="C562" i="3"/>
  <c r="D562" i="3"/>
  <c r="E562" i="3"/>
  <c r="F562" i="3"/>
  <c r="G562" i="3"/>
  <c r="H562" i="3"/>
  <c r="I562" i="3"/>
  <c r="J562" i="3"/>
  <c r="K562" i="3"/>
  <c r="L562" i="3"/>
  <c r="M562" i="3"/>
  <c r="N562" i="3"/>
  <c r="O562" i="3"/>
  <c r="P562" i="3"/>
  <c r="Q562" i="3"/>
  <c r="R562" i="3"/>
  <c r="S562" i="3"/>
  <c r="T562" i="3"/>
  <c r="AA562" i="3"/>
  <c r="AB562" i="3"/>
  <c r="AC562" i="3"/>
  <c r="AD562" i="3"/>
  <c r="AE562" i="3"/>
  <c r="B563" i="3"/>
  <c r="C563" i="3"/>
  <c r="D563" i="3"/>
  <c r="E563" i="3"/>
  <c r="F563" i="3"/>
  <c r="G563" i="3"/>
  <c r="H563" i="3"/>
  <c r="I563" i="3"/>
  <c r="J563" i="3"/>
  <c r="K563" i="3"/>
  <c r="L563" i="3"/>
  <c r="M563" i="3"/>
  <c r="N563" i="3"/>
  <c r="O563" i="3"/>
  <c r="P563" i="3"/>
  <c r="Q563" i="3"/>
  <c r="R563" i="3"/>
  <c r="S563" i="3"/>
  <c r="T563" i="3"/>
  <c r="AA563" i="3"/>
  <c r="AB563" i="3"/>
  <c r="AC563" i="3"/>
  <c r="AD563" i="3"/>
  <c r="AE563" i="3"/>
  <c r="B564" i="3"/>
  <c r="C564" i="3"/>
  <c r="D564" i="3"/>
  <c r="E564" i="3"/>
  <c r="F564" i="3"/>
  <c r="G564" i="3"/>
  <c r="H564" i="3"/>
  <c r="I564" i="3"/>
  <c r="J564" i="3"/>
  <c r="K564" i="3"/>
  <c r="L564" i="3"/>
  <c r="M564" i="3"/>
  <c r="N564" i="3"/>
  <c r="O564" i="3"/>
  <c r="P564" i="3"/>
  <c r="Q564" i="3"/>
  <c r="R564" i="3"/>
  <c r="S564" i="3"/>
  <c r="T564" i="3"/>
  <c r="AA564" i="3"/>
  <c r="AB564" i="3"/>
  <c r="AC564" i="3"/>
  <c r="AD564" i="3"/>
  <c r="AE564" i="3"/>
  <c r="B565" i="3"/>
  <c r="C565" i="3"/>
  <c r="D565" i="3"/>
  <c r="E565" i="3"/>
  <c r="F565" i="3"/>
  <c r="G565" i="3"/>
  <c r="H565" i="3"/>
  <c r="I565" i="3"/>
  <c r="J565" i="3"/>
  <c r="K565" i="3"/>
  <c r="L565" i="3"/>
  <c r="M565" i="3"/>
  <c r="N565" i="3"/>
  <c r="O565" i="3"/>
  <c r="P565" i="3"/>
  <c r="Q565" i="3"/>
  <c r="R565" i="3"/>
  <c r="S565" i="3"/>
  <c r="T565" i="3"/>
  <c r="AA565" i="3"/>
  <c r="AB565" i="3"/>
  <c r="AC565" i="3"/>
  <c r="AD565" i="3"/>
  <c r="AE565" i="3"/>
  <c r="B566" i="3"/>
  <c r="C566" i="3"/>
  <c r="D566" i="3"/>
  <c r="E566" i="3"/>
  <c r="F566" i="3"/>
  <c r="G566" i="3"/>
  <c r="H566" i="3"/>
  <c r="I566" i="3"/>
  <c r="J566" i="3"/>
  <c r="K566" i="3"/>
  <c r="L566" i="3"/>
  <c r="M566" i="3"/>
  <c r="N566" i="3"/>
  <c r="O566" i="3"/>
  <c r="P566" i="3"/>
  <c r="Q566" i="3"/>
  <c r="R566" i="3"/>
  <c r="S566" i="3"/>
  <c r="T566" i="3"/>
  <c r="AA566" i="3"/>
  <c r="AB566" i="3"/>
  <c r="AC566" i="3"/>
  <c r="AD566" i="3"/>
  <c r="AE566" i="3"/>
  <c r="B567" i="3"/>
  <c r="C567" i="3"/>
  <c r="D567" i="3"/>
  <c r="E567" i="3"/>
  <c r="F567" i="3"/>
  <c r="G567" i="3"/>
  <c r="H567" i="3"/>
  <c r="I567" i="3"/>
  <c r="J567" i="3"/>
  <c r="K567" i="3"/>
  <c r="L567" i="3"/>
  <c r="M567" i="3"/>
  <c r="N567" i="3"/>
  <c r="O567" i="3"/>
  <c r="P567" i="3"/>
  <c r="Q567" i="3"/>
  <c r="R567" i="3"/>
  <c r="S567" i="3"/>
  <c r="T567" i="3"/>
  <c r="AA567" i="3"/>
  <c r="AB567" i="3"/>
  <c r="AC567" i="3"/>
  <c r="AD567" i="3"/>
  <c r="AE567" i="3"/>
  <c r="B568" i="3"/>
  <c r="C568" i="3"/>
  <c r="D568" i="3"/>
  <c r="E568" i="3"/>
  <c r="F568" i="3"/>
  <c r="G568" i="3"/>
  <c r="H568" i="3"/>
  <c r="I568" i="3"/>
  <c r="J568" i="3"/>
  <c r="K568" i="3"/>
  <c r="L568" i="3"/>
  <c r="M568" i="3"/>
  <c r="N568" i="3"/>
  <c r="O568" i="3"/>
  <c r="P568" i="3"/>
  <c r="Q568" i="3"/>
  <c r="R568" i="3"/>
  <c r="S568" i="3"/>
  <c r="T568" i="3"/>
  <c r="AA568" i="3"/>
  <c r="AB568" i="3"/>
  <c r="AC568" i="3"/>
  <c r="AD568" i="3"/>
  <c r="AE568" i="3"/>
  <c r="B569" i="3"/>
  <c r="C569" i="3"/>
  <c r="D569" i="3"/>
  <c r="E569" i="3"/>
  <c r="F569" i="3"/>
  <c r="G569" i="3"/>
  <c r="H569" i="3"/>
  <c r="I569" i="3"/>
  <c r="J569" i="3"/>
  <c r="K569" i="3"/>
  <c r="L569" i="3"/>
  <c r="M569" i="3"/>
  <c r="N569" i="3"/>
  <c r="O569" i="3"/>
  <c r="P569" i="3"/>
  <c r="Q569" i="3"/>
  <c r="R569" i="3"/>
  <c r="S569" i="3"/>
  <c r="T569" i="3"/>
  <c r="AA569" i="3"/>
  <c r="AB569" i="3"/>
  <c r="AC569" i="3"/>
  <c r="AD569" i="3"/>
  <c r="AE569" i="3"/>
  <c r="B570" i="3"/>
  <c r="C570" i="3"/>
  <c r="D570" i="3"/>
  <c r="E570" i="3"/>
  <c r="F570" i="3"/>
  <c r="G570" i="3"/>
  <c r="H570" i="3"/>
  <c r="I570" i="3"/>
  <c r="J570" i="3"/>
  <c r="K570" i="3"/>
  <c r="L570" i="3"/>
  <c r="M570" i="3"/>
  <c r="N570" i="3"/>
  <c r="O570" i="3"/>
  <c r="P570" i="3"/>
  <c r="Q570" i="3"/>
  <c r="R570" i="3"/>
  <c r="S570" i="3"/>
  <c r="T570" i="3"/>
  <c r="AA570" i="3"/>
  <c r="AB570" i="3"/>
  <c r="AC570" i="3"/>
  <c r="AD570" i="3"/>
  <c r="AE570" i="3"/>
  <c r="B571" i="3"/>
  <c r="C571" i="3"/>
  <c r="D571" i="3"/>
  <c r="E571" i="3"/>
  <c r="F571" i="3"/>
  <c r="G571" i="3"/>
  <c r="H571" i="3"/>
  <c r="I571" i="3"/>
  <c r="J571" i="3"/>
  <c r="K571" i="3"/>
  <c r="L571" i="3"/>
  <c r="M571" i="3"/>
  <c r="N571" i="3"/>
  <c r="O571" i="3"/>
  <c r="P571" i="3"/>
  <c r="Q571" i="3"/>
  <c r="R571" i="3"/>
  <c r="S571" i="3"/>
  <c r="T571" i="3"/>
  <c r="AA571" i="3"/>
  <c r="AB571" i="3"/>
  <c r="AC571" i="3"/>
  <c r="AD571" i="3"/>
  <c r="AE571" i="3"/>
  <c r="AE572" i="3"/>
  <c r="C56" i="1"/>
  <c r="A570" i="3"/>
  <c r="AF570" i="3"/>
  <c r="A568" i="3"/>
  <c r="AF568" i="3"/>
  <c r="A566" i="3"/>
  <c r="AF566" i="3"/>
  <c r="A564" i="3"/>
  <c r="AF564" i="3"/>
  <c r="A562" i="3"/>
  <c r="AF562" i="3"/>
  <c r="A560" i="3"/>
  <c r="AF560" i="3"/>
  <c r="A571" i="3"/>
  <c r="AF571" i="3"/>
  <c r="A569" i="3"/>
  <c r="AF569" i="3"/>
  <c r="A565" i="3"/>
  <c r="AF565" i="3"/>
  <c r="A563" i="3"/>
  <c r="AF563" i="3"/>
  <c r="AF33" i="3"/>
  <c r="A33" i="3"/>
  <c r="A34" i="3"/>
  <c r="AF34" i="3"/>
  <c r="AF32" i="3"/>
  <c r="A32" i="3"/>
  <c r="AE31" i="18"/>
  <c r="AF590" i="3" s="1"/>
  <c r="AE45" i="18"/>
  <c r="A604" i="3" s="1"/>
  <c r="A627" i="3"/>
  <c r="AF671" i="3"/>
  <c r="A671" i="3"/>
  <c r="AC671" i="3"/>
  <c r="AE105" i="18"/>
  <c r="A664" i="3" s="1"/>
  <c r="AE102" i="18"/>
  <c r="A661" i="3" s="1"/>
  <c r="AE94" i="18"/>
  <c r="A653" i="3" s="1"/>
  <c r="AE81" i="18"/>
  <c r="AF636" i="3"/>
  <c r="AE76" i="18"/>
  <c r="AF635" i="3" s="1"/>
  <c r="AC630" i="3"/>
  <c r="AE67" i="18"/>
  <c r="AF626" i="3" s="1"/>
  <c r="AC628" i="3"/>
  <c r="AF628" i="3"/>
  <c r="A630" i="3"/>
  <c r="AE70" i="18"/>
  <c r="A629" i="3" s="1"/>
  <c r="AE72" i="18"/>
  <c r="AF631" i="3" s="1"/>
  <c r="AC605" i="3"/>
  <c r="A605" i="3"/>
  <c r="AE47" i="18"/>
  <c r="A606" i="3" s="1"/>
  <c r="AE48" i="18"/>
  <c r="AF602" i="3"/>
  <c r="A602" i="3"/>
  <c r="AC602" i="3"/>
  <c r="AE35" i="18"/>
  <c r="A594" i="3" s="1"/>
  <c r="AE34" i="18"/>
  <c r="A593" i="3" s="1"/>
  <c r="AE32" i="18"/>
  <c r="A591" i="3" s="1"/>
  <c r="AF596" i="3"/>
  <c r="A596" i="3"/>
  <c r="AC596" i="3"/>
  <c r="AE26" i="18"/>
  <c r="AF585" i="3" s="1"/>
  <c r="AC579" i="3"/>
  <c r="AE75" i="18"/>
  <c r="AF634" i="3" s="1"/>
  <c r="AE51" i="18"/>
  <c r="AF610" i="3" s="1"/>
  <c r="AE29" i="18"/>
  <c r="A588" i="3" s="1"/>
  <c r="A536" i="3"/>
  <c r="AF536" i="3"/>
  <c r="AF561" i="3"/>
  <c r="A561" i="3"/>
  <c r="A640" i="3"/>
  <c r="AF640" i="3"/>
  <c r="A626" i="3"/>
  <c r="A631" i="3"/>
  <c r="AF594" i="3"/>
  <c r="A51" i="3"/>
  <c r="AF51" i="3"/>
  <c r="AF48" i="3"/>
  <c r="A48" i="3"/>
  <c r="A45" i="3"/>
  <c r="AF45" i="3"/>
  <c r="AF44" i="3"/>
  <c r="A44" i="3"/>
  <c r="A43" i="3"/>
  <c r="AF43" i="3"/>
  <c r="AF42" i="3"/>
  <c r="A42" i="3"/>
  <c r="A41" i="3"/>
  <c r="AF41" i="3"/>
  <c r="AF40" i="3"/>
  <c r="A40" i="3"/>
  <c r="AF31" i="3"/>
  <c r="A31" i="3"/>
  <c r="A29" i="3"/>
  <c r="AF29" i="3"/>
  <c r="A27" i="3"/>
  <c r="AF27" i="3"/>
  <c r="A26" i="3"/>
  <c r="AF26" i="3"/>
  <c r="AD26" i="3"/>
  <c r="AE22" i="4"/>
  <c r="AF24" i="3" s="1"/>
  <c r="AD24" i="3"/>
  <c r="A23" i="3"/>
  <c r="AF23" i="3"/>
  <c r="D37" i="1"/>
  <c r="AE44" i="18"/>
  <c r="A603" i="3" s="1"/>
  <c r="AF587" i="3"/>
  <c r="A587" i="3"/>
  <c r="AC587" i="3"/>
  <c r="AF603" i="3"/>
  <c r="AF183" i="3"/>
  <c r="A183" i="3"/>
  <c r="A224" i="3"/>
  <c r="AF224" i="3"/>
  <c r="AF223" i="3"/>
  <c r="A223" i="3"/>
  <c r="AF170" i="3"/>
  <c r="A170" i="3"/>
  <c r="AF168" i="3"/>
  <c r="A168" i="3"/>
  <c r="A163" i="3"/>
  <c r="AF163" i="3"/>
  <c r="AF162" i="3"/>
  <c r="A162" i="3"/>
  <c r="AF181" i="3"/>
  <c r="A181" i="3"/>
  <c r="A180" i="3"/>
  <c r="AF180" i="3"/>
  <c r="AF209" i="3"/>
  <c r="A209" i="3"/>
  <c r="A208" i="3"/>
  <c r="AF208" i="3"/>
  <c r="AF207" i="3"/>
  <c r="A207" i="3"/>
  <c r="AE71" i="7"/>
  <c r="H23" i="19" s="1"/>
  <c r="AD211" i="3"/>
  <c r="AF222" i="3"/>
  <c r="A222" i="3"/>
  <c r="AF211" i="3"/>
  <c r="AF289" i="3" l="1"/>
  <c r="A289" i="3"/>
  <c r="A276" i="3"/>
  <c r="AF276" i="3"/>
  <c r="AF475" i="3"/>
  <c r="A475" i="3"/>
  <c r="AF419" i="3"/>
  <c r="A419" i="3"/>
  <c r="A402" i="3"/>
  <c r="AF402" i="3"/>
  <c r="A76" i="3"/>
  <c r="AF76" i="3"/>
  <c r="AF374" i="3"/>
  <c r="A374" i="3"/>
  <c r="AF337" i="3"/>
  <c r="A337" i="3"/>
  <c r="AF92" i="3"/>
  <c r="A92" i="3"/>
  <c r="AF118" i="3"/>
  <c r="A118" i="3"/>
  <c r="AF103" i="3"/>
  <c r="A103" i="3"/>
  <c r="A90" i="3"/>
  <c r="AF90" i="3"/>
  <c r="AE23" i="4"/>
  <c r="AF25" i="3" s="1"/>
  <c r="AD25" i="3"/>
  <c r="AE57" i="10"/>
  <c r="AF572" i="3" s="1"/>
  <c r="A567" i="3"/>
  <c r="AF567" i="3"/>
  <c r="A551" i="3"/>
  <c r="AF551" i="3"/>
  <c r="A518" i="3"/>
  <c r="AF518" i="3"/>
  <c r="A285" i="3"/>
  <c r="AF285" i="3"/>
  <c r="A272" i="3"/>
  <c r="AF272" i="3"/>
  <c r="AE45" i="8"/>
  <c r="A444" i="3"/>
  <c r="AF444" i="3"/>
  <c r="A358" i="3"/>
  <c r="AF358" i="3"/>
  <c r="A346" i="3"/>
  <c r="AF346" i="3"/>
  <c r="A252" i="3"/>
  <c r="AF252" i="3"/>
  <c r="AF225" i="3"/>
  <c r="AE123" i="7"/>
  <c r="AF263" i="3" s="1"/>
  <c r="A225" i="3"/>
  <c r="AF169" i="3"/>
  <c r="A169" i="3"/>
  <c r="AF446" i="3"/>
  <c r="A446" i="3"/>
  <c r="AF348" i="3"/>
  <c r="A348" i="3"/>
  <c r="AF57" i="3"/>
  <c r="A57" i="3"/>
  <c r="AF540" i="3"/>
  <c r="A540" i="3"/>
  <c r="A399" i="3"/>
  <c r="AE129" i="9"/>
  <c r="AF411" i="3" s="1"/>
  <c r="A411" i="3" s="1"/>
  <c r="AF399" i="3"/>
  <c r="AF371" i="3"/>
  <c r="A371" i="3"/>
  <c r="A517" i="3"/>
  <c r="AF517" i="3"/>
  <c r="AF470" i="3"/>
  <c r="A470" i="3"/>
  <c r="A459" i="3"/>
  <c r="AF459" i="3"/>
  <c r="AF345" i="3"/>
  <c r="A345" i="3"/>
  <c r="A150" i="3"/>
  <c r="AF150" i="3"/>
  <c r="AF101" i="3"/>
  <c r="A101" i="3"/>
  <c r="A283" i="3"/>
  <c r="AF283" i="3"/>
  <c r="AF410" i="3"/>
  <c r="A410" i="3"/>
  <c r="AF382" i="3"/>
  <c r="A382" i="3"/>
  <c r="A369" i="3"/>
  <c r="AF369" i="3"/>
  <c r="A250" i="3"/>
  <c r="AF250" i="3"/>
  <c r="A236" i="3"/>
  <c r="AF236" i="3"/>
  <c r="AF457" i="3"/>
  <c r="A457" i="3"/>
  <c r="AF442" i="3"/>
  <c r="A442" i="3"/>
  <c r="AF84" i="3"/>
  <c r="A84" i="3"/>
  <c r="A30" i="3"/>
  <c r="AF30" i="3"/>
  <c r="A241" i="3"/>
  <c r="AF241" i="3"/>
  <c r="AE42" i="10"/>
  <c r="A535" i="3"/>
  <c r="AF535" i="3"/>
  <c r="AF501" i="3"/>
  <c r="A501" i="3"/>
  <c r="A380" i="3"/>
  <c r="AF380" i="3"/>
  <c r="A331" i="3"/>
  <c r="AF331" i="3"/>
  <c r="A148" i="3"/>
  <c r="AF148" i="3"/>
  <c r="AF99" i="3"/>
  <c r="A99" i="3"/>
  <c r="A182" i="3"/>
  <c r="AF182" i="3"/>
  <c r="AF361" i="3"/>
  <c r="A361" i="3"/>
  <c r="A372" i="3"/>
  <c r="AF372" i="3"/>
  <c r="AF480" i="3"/>
  <c r="A480" i="3"/>
  <c r="A452" i="3"/>
  <c r="AF452" i="3"/>
  <c r="A307" i="3"/>
  <c r="AF307" i="3"/>
  <c r="AF46" i="3"/>
  <c r="A46" i="3"/>
  <c r="A28" i="3"/>
  <c r="AF28" i="3"/>
  <c r="A526" i="3"/>
  <c r="AF526" i="3"/>
  <c r="AF512" i="3"/>
  <c r="A512" i="3"/>
  <c r="A294" i="3"/>
  <c r="AF293" i="3"/>
  <c r="A293" i="3"/>
  <c r="AF467" i="3"/>
  <c r="A467" i="3"/>
  <c r="A407" i="3"/>
  <c r="AF407" i="3"/>
  <c r="AF233" i="3"/>
  <c r="A233" i="3"/>
  <c r="AF274" i="3"/>
  <c r="A274" i="3"/>
  <c r="A478" i="3"/>
  <c r="AF478" i="3"/>
  <c r="AF378" i="3"/>
  <c r="A378" i="3"/>
  <c r="A329" i="3"/>
  <c r="AF329" i="3"/>
  <c r="AF111" i="3"/>
  <c r="A111" i="3"/>
  <c r="A67" i="3"/>
  <c r="AF67" i="3"/>
  <c r="A579" i="3"/>
  <c r="AF579" i="3"/>
  <c r="A510" i="3"/>
  <c r="AF510" i="3"/>
  <c r="AF477" i="3"/>
  <c r="A477" i="3"/>
  <c r="AF438" i="3"/>
  <c r="A438" i="3"/>
  <c r="A364" i="3"/>
  <c r="AF364" i="3"/>
  <c r="AF353" i="3"/>
  <c r="A353" i="3"/>
  <c r="AF316" i="3"/>
  <c r="A316" i="3"/>
  <c r="AF52" i="3"/>
  <c r="A52" i="3"/>
  <c r="AF323" i="3"/>
  <c r="A323" i="3"/>
  <c r="AF464" i="3"/>
  <c r="A464" i="3"/>
  <c r="AF421" i="3"/>
  <c r="A421" i="3"/>
  <c r="A388" i="3"/>
  <c r="AF388" i="3"/>
  <c r="AF339" i="3"/>
  <c r="A339" i="3"/>
  <c r="AF315" i="3"/>
  <c r="A315" i="3"/>
  <c r="A78" i="3"/>
  <c r="AF78" i="3"/>
  <c r="AF244" i="3"/>
  <c r="A244" i="3"/>
  <c r="A39" i="3"/>
  <c r="AF39" i="3"/>
  <c r="A347" i="3"/>
  <c r="AF347" i="3"/>
  <c r="A290" i="3"/>
  <c r="AF290" i="3"/>
  <c r="A436" i="3"/>
  <c r="AF436" i="3"/>
  <c r="AE172" i="9"/>
  <c r="AF454" i="3" s="1"/>
  <c r="A326" i="3"/>
  <c r="AF326" i="3"/>
  <c r="AF190" i="3"/>
  <c r="A190" i="3"/>
  <c r="A161" i="3"/>
  <c r="AF161" i="3"/>
  <c r="AF661" i="3"/>
  <c r="AC165" i="3"/>
  <c r="A126" i="3"/>
  <c r="AC51" i="3"/>
  <c r="AF653" i="3"/>
  <c r="AF664" i="3"/>
  <c r="A24" i="3"/>
  <c r="A634" i="3"/>
  <c r="A211" i="3"/>
  <c r="A590" i="3"/>
  <c r="AC374" i="3"/>
  <c r="AC289" i="3"/>
  <c r="AC231" i="3"/>
  <c r="AC176" i="3"/>
  <c r="AC32" i="3"/>
  <c r="F17" i="3"/>
  <c r="AE72" i="5"/>
  <c r="A117" i="3" s="1"/>
  <c r="AE49" i="5"/>
  <c r="AE37" i="5"/>
  <c r="AE70" i="7"/>
  <c r="AE36" i="4"/>
  <c r="AE47" i="4"/>
  <c r="AE21" i="18"/>
  <c r="AE64" i="18"/>
  <c r="AF623" i="3" s="1"/>
  <c r="AE87" i="18"/>
  <c r="AF646" i="3" s="1"/>
  <c r="AE109" i="18"/>
  <c r="A668" i="3" s="1"/>
  <c r="AF586" i="3"/>
  <c r="AC615" i="3"/>
  <c r="AF643" i="3"/>
  <c r="AF593" i="3"/>
  <c r="AC125" i="3"/>
  <c r="AC80" i="3"/>
  <c r="AC636" i="3"/>
  <c r="AF651" i="3"/>
  <c r="AF606" i="3"/>
  <c r="AC254" i="3"/>
  <c r="AC45" i="3"/>
  <c r="D17" i="10"/>
  <c r="AE47" i="5"/>
  <c r="AE45" i="4"/>
  <c r="AE89" i="18"/>
  <c r="AE111" i="18"/>
  <c r="A670" i="3" s="1"/>
  <c r="AF70" i="3"/>
  <c r="D17" i="11"/>
  <c r="AF68" i="3"/>
  <c r="D17" i="9"/>
  <c r="AC611" i="3"/>
  <c r="D17" i="8"/>
  <c r="AE91" i="18"/>
  <c r="AF650" i="3" s="1"/>
  <c r="A635" i="3"/>
  <c r="AC146" i="3"/>
  <c r="D17" i="7"/>
  <c r="D17" i="5"/>
  <c r="B726" i="3"/>
  <c r="A726" i="3" s="1"/>
  <c r="B725" i="3"/>
  <c r="A725" i="3" s="1"/>
  <c r="AC105" i="3"/>
  <c r="AE83" i="18"/>
  <c r="AF642" i="3" s="1"/>
  <c r="AE104" i="18"/>
  <c r="AC185" i="3"/>
  <c r="H26" i="19"/>
  <c r="A144" i="3"/>
  <c r="AE73" i="18"/>
  <c r="A632" i="3" s="1"/>
  <c r="AC581" i="3"/>
  <c r="AC279" i="3"/>
  <c r="AC136" i="3"/>
  <c r="A435" i="3"/>
  <c r="A454" i="3"/>
  <c r="AF96" i="3"/>
  <c r="A96" i="3"/>
  <c r="A72" i="3"/>
  <c r="AF72" i="3"/>
  <c r="A212" i="3"/>
  <c r="AF212" i="3"/>
  <c r="A256" i="3"/>
  <c r="AF256" i="3"/>
  <c r="AF53" i="3"/>
  <c r="A53" i="3"/>
  <c r="A619" i="3"/>
  <c r="AF619" i="3"/>
  <c r="A645" i="3"/>
  <c r="AF645" i="3"/>
  <c r="A585" i="3"/>
  <c r="AF591" i="3"/>
  <c r="A325" i="3"/>
  <c r="AF325" i="3"/>
  <c r="AF147" i="3"/>
  <c r="A147" i="3"/>
  <c r="AF71" i="3"/>
  <c r="A71" i="3"/>
  <c r="A186" i="3"/>
  <c r="AF186" i="3"/>
  <c r="AF255" i="3"/>
  <c r="A255" i="3"/>
  <c r="A243" i="3"/>
  <c r="AF243" i="3"/>
  <c r="A232" i="3"/>
  <c r="AF232" i="3"/>
  <c r="AF592" i="3"/>
  <c r="A592" i="3"/>
  <c r="A146" i="3"/>
  <c r="AF146" i="3"/>
  <c r="A105" i="3"/>
  <c r="AF105" i="3"/>
  <c r="AF185" i="3"/>
  <c r="A185" i="3"/>
  <c r="A254" i="3"/>
  <c r="AF254" i="3"/>
  <c r="AF231" i="3"/>
  <c r="A231" i="3"/>
  <c r="A176" i="3"/>
  <c r="AF176" i="3"/>
  <c r="AF165" i="3"/>
  <c r="A165" i="3"/>
  <c r="AF657" i="3"/>
  <c r="A657" i="3"/>
  <c r="AF629" i="3"/>
  <c r="AF604" i="3"/>
  <c r="AF588" i="3"/>
  <c r="AF278" i="3"/>
  <c r="H28" i="19"/>
  <c r="A278" i="3"/>
  <c r="AF104" i="3"/>
  <c r="A104" i="3"/>
  <c r="A94" i="3"/>
  <c r="AF94" i="3"/>
  <c r="AF82" i="3"/>
  <c r="A82" i="3"/>
  <c r="A230" i="3"/>
  <c r="AF230" i="3"/>
  <c r="AF581" i="3"/>
  <c r="A581" i="3"/>
  <c r="AF609" i="3"/>
  <c r="A609" i="3"/>
  <c r="A669" i="3"/>
  <c r="AF669" i="3"/>
  <c r="A333" i="3"/>
  <c r="AF333" i="3"/>
  <c r="A304" i="3"/>
  <c r="AF304" i="3"/>
  <c r="A69" i="3"/>
  <c r="AF69" i="3"/>
  <c r="A196" i="3"/>
  <c r="AF196" i="3"/>
  <c r="A582" i="3"/>
  <c r="AF582" i="3"/>
  <c r="A625" i="3"/>
  <c r="AF625" i="3"/>
  <c r="AF637" i="3"/>
  <c r="A637" i="3"/>
  <c r="AF115" i="3"/>
  <c r="A115" i="3"/>
  <c r="A80" i="3"/>
  <c r="AF80" i="3"/>
  <c r="AF595" i="3"/>
  <c r="A595" i="3"/>
  <c r="AF611" i="3"/>
  <c r="A611" i="3"/>
  <c r="A25" i="3"/>
  <c r="AF286" i="3"/>
  <c r="A286" i="3"/>
  <c r="AE107" i="9"/>
  <c r="A114" i="3"/>
  <c r="AF114" i="3"/>
  <c r="AF79" i="3"/>
  <c r="A79" i="3"/>
  <c r="A194" i="3"/>
  <c r="AF194" i="3"/>
  <c r="H25" i="19"/>
  <c r="A251" i="3"/>
  <c r="AF251" i="3"/>
  <c r="A240" i="3"/>
  <c r="AF240" i="3"/>
  <c r="A584" i="3"/>
  <c r="AF584" i="3"/>
  <c r="A649" i="3"/>
  <c r="AF649" i="3"/>
  <c r="A607" i="3"/>
  <c r="H29" i="19"/>
  <c r="AE201" i="9"/>
  <c r="AF482" i="3" s="1"/>
  <c r="A455" i="3" s="1"/>
  <c r="A341" i="3"/>
  <c r="AF341" i="3"/>
  <c r="A312" i="3"/>
  <c r="AF312" i="3"/>
  <c r="AF193" i="3"/>
  <c r="A193" i="3"/>
  <c r="A262" i="3"/>
  <c r="AF262" i="3"/>
  <c r="AF239" i="3"/>
  <c r="A239" i="3"/>
  <c r="A227" i="3"/>
  <c r="AF227" i="3"/>
  <c r="A173" i="3"/>
  <c r="AF173" i="3"/>
  <c r="A660" i="3"/>
  <c r="AF660" i="3"/>
  <c r="AF607" i="3"/>
  <c r="AE59" i="11"/>
  <c r="AF123" i="3"/>
  <c r="A123" i="3"/>
  <c r="A238" i="3"/>
  <c r="AF238" i="3"/>
  <c r="AF172" i="3"/>
  <c r="A172" i="3"/>
  <c r="AF160" i="3"/>
  <c r="A160" i="3"/>
  <c r="A672" i="3"/>
  <c r="AF672" i="3"/>
  <c r="AF284" i="3"/>
  <c r="A284" i="3"/>
  <c r="A122" i="3"/>
  <c r="AF122" i="3"/>
  <c r="A77" i="3"/>
  <c r="AF77" i="3"/>
  <c r="AF171" i="3"/>
  <c r="A171" i="3"/>
  <c r="A349" i="3"/>
  <c r="AF349" i="3"/>
  <c r="AF203" i="3"/>
  <c r="A203" i="3"/>
  <c r="A191" i="3"/>
  <c r="AF191" i="3"/>
  <c r="A598" i="3"/>
  <c r="AF598" i="3"/>
  <c r="AF641" i="3"/>
  <c r="A641" i="3"/>
  <c r="AF674" i="3"/>
  <c r="A674" i="3"/>
  <c r="A610" i="3"/>
  <c r="A309" i="3"/>
  <c r="AF309" i="3"/>
  <c r="AF131" i="3"/>
  <c r="A131" i="3"/>
  <c r="A202" i="3"/>
  <c r="AF202" i="3"/>
  <c r="A259" i="3"/>
  <c r="AF259" i="3"/>
  <c r="A248" i="3"/>
  <c r="AF248" i="3"/>
  <c r="AF292" i="3"/>
  <c r="A292" i="3"/>
  <c r="A130" i="3"/>
  <c r="AF130" i="3"/>
  <c r="AE61" i="5"/>
  <c r="AF106" i="3" s="1"/>
  <c r="AF201" i="3"/>
  <c r="A201" i="3"/>
  <c r="AF215" i="3"/>
  <c r="A215" i="3"/>
  <c r="AF247" i="3"/>
  <c r="A247" i="3"/>
  <c r="A235" i="3"/>
  <c r="AF235" i="3"/>
  <c r="A277" i="3"/>
  <c r="AF277" i="3"/>
  <c r="A214" i="3"/>
  <c r="AF214" i="3"/>
  <c r="A246" i="3"/>
  <c r="AF246" i="3"/>
  <c r="AF56" i="3"/>
  <c r="A56" i="3"/>
  <c r="A616" i="3"/>
  <c r="AF616" i="3"/>
  <c r="AF414" i="3"/>
  <c r="AE151" i="9"/>
  <c r="AF433" i="3" s="1"/>
  <c r="A317" i="3"/>
  <c r="AF317" i="3"/>
  <c r="AF139" i="3"/>
  <c r="A139" i="3"/>
  <c r="H35" i="19"/>
  <c r="A85" i="3"/>
  <c r="AF85" i="3"/>
  <c r="AF74" i="3"/>
  <c r="A74" i="3"/>
  <c r="AF55" i="3"/>
  <c r="A55" i="3"/>
  <c r="AF270" i="3"/>
  <c r="A270" i="3"/>
  <c r="A138" i="3"/>
  <c r="AF138" i="3"/>
  <c r="A97" i="3"/>
  <c r="AF97" i="3"/>
  <c r="A199" i="3"/>
  <c r="AF199" i="3"/>
  <c r="A188" i="3"/>
  <c r="AF188" i="3"/>
  <c r="AF54" i="3"/>
  <c r="A54" i="3"/>
  <c r="A618" i="3"/>
  <c r="AF618" i="3"/>
  <c r="A666" i="3"/>
  <c r="AF666" i="3"/>
  <c r="A597" i="3"/>
  <c r="A612" i="3"/>
  <c r="A659" i="3"/>
  <c r="A642" i="3"/>
  <c r="AC216" i="3"/>
  <c r="AC172" i="3"/>
  <c r="AC24" i="3"/>
  <c r="AE80" i="18"/>
  <c r="AE88" i="18"/>
  <c r="AE96" i="18"/>
  <c r="B724" i="3"/>
  <c r="A724" i="3" s="1"/>
  <c r="AC609" i="3"/>
  <c r="AF638" i="3"/>
  <c r="A658" i="3"/>
  <c r="AC44" i="3"/>
  <c r="AF615" i="3"/>
  <c r="AC657" i="3"/>
  <c r="AC85" i="3"/>
  <c r="AC77" i="3"/>
  <c r="AC69" i="3"/>
  <c r="AF589" i="3"/>
  <c r="AC672" i="3"/>
  <c r="AC674" i="3"/>
  <c r="A656" i="3"/>
  <c r="AE20" i="5"/>
  <c r="AE49" i="18"/>
  <c r="AE61" i="18" s="1"/>
  <c r="AF620" i="3" s="1"/>
  <c r="AE74" i="18"/>
  <c r="AC592" i="3"/>
  <c r="AC627" i="3"/>
  <c r="AC641" i="3"/>
  <c r="AC645" i="3"/>
  <c r="AC649" i="3"/>
  <c r="AF149" i="3"/>
  <c r="AF141" i="3"/>
  <c r="AF133" i="3"/>
  <c r="AF125" i="3"/>
  <c r="AF117" i="3"/>
  <c r="AF109" i="3"/>
  <c r="AC666" i="3"/>
  <c r="A654" i="3"/>
  <c r="A145" i="3"/>
  <c r="A137" i="3"/>
  <c r="A129" i="3"/>
  <c r="A121" i="3"/>
  <c r="A113" i="3"/>
  <c r="AC33" i="3"/>
  <c r="AE35" i="5"/>
  <c r="AE27" i="5"/>
  <c r="AE55" i="7"/>
  <c r="AE47" i="7"/>
  <c r="H22" i="19" s="1"/>
  <c r="AE24" i="7"/>
  <c r="AE20" i="4"/>
  <c r="AE24" i="18"/>
  <c r="AE58" i="18"/>
  <c r="AE106" i="18"/>
  <c r="AE114" i="18"/>
  <c r="AF632" i="3"/>
  <c r="AC637" i="3"/>
  <c r="AC595" i="3"/>
  <c r="AF668" i="3"/>
  <c r="AF670" i="3"/>
  <c r="A650" i="3"/>
  <c r="A50" i="3"/>
  <c r="AC40" i="3"/>
  <c r="AE108" i="18"/>
  <c r="AE116" i="18"/>
  <c r="AF614" i="3"/>
  <c r="AC660" i="3"/>
  <c r="AE85" i="18"/>
  <c r="AE93" i="18"/>
  <c r="B727" i="3"/>
  <c r="A727" i="3" s="1"/>
  <c r="AF662" i="3"/>
  <c r="A646" i="3"/>
  <c r="AC160" i="3"/>
  <c r="AC669" i="3"/>
  <c r="A109" i="3"/>
  <c r="AC29" i="3"/>
  <c r="AE54" i="18"/>
  <c r="AE65" i="18"/>
  <c r="A47" i="3" l="1"/>
  <c r="AF47" i="3"/>
  <c r="A219" i="3"/>
  <c r="A263" i="3"/>
  <c r="A93" i="3"/>
  <c r="AF93" i="3"/>
  <c r="AF580" i="3"/>
  <c r="A580" i="3"/>
  <c r="AF210" i="3"/>
  <c r="A210" i="3"/>
  <c r="AE77" i="7"/>
  <c r="AF217" i="3" s="1"/>
  <c r="AF83" i="3"/>
  <c r="A83" i="3"/>
  <c r="A573" i="3"/>
  <c r="A572" i="3"/>
  <c r="A559" i="3"/>
  <c r="AF95" i="3"/>
  <c r="A95" i="3"/>
  <c r="E17" i="5"/>
  <c r="E17" i="4"/>
  <c r="E17" i="7"/>
  <c r="G17" i="3"/>
  <c r="E17" i="10"/>
  <c r="E17" i="11"/>
  <c r="E17" i="9"/>
  <c r="E17" i="8"/>
  <c r="A49" i="3"/>
  <c r="AF49" i="3"/>
  <c r="AF295" i="3"/>
  <c r="AE13" i="8"/>
  <c r="AE108" i="5"/>
  <c r="AF153" i="3" s="1"/>
  <c r="A623" i="3"/>
  <c r="A391" i="3"/>
  <c r="AE13" i="10"/>
  <c r="AF557" i="3"/>
  <c r="AF663" i="3"/>
  <c r="A663" i="3"/>
  <c r="AF38" i="3"/>
  <c r="A38" i="3"/>
  <c r="AE57" i="4"/>
  <c r="AF59" i="3" s="1"/>
  <c r="A648" i="3"/>
  <c r="AF648" i="3"/>
  <c r="A601" i="3"/>
  <c r="A620" i="3"/>
  <c r="A617" i="3"/>
  <c r="AF617" i="3"/>
  <c r="H27" i="19"/>
  <c r="AF389" i="3"/>
  <c r="AE13" i="9"/>
  <c r="AF652" i="3"/>
  <c r="A652" i="3"/>
  <c r="AF164" i="3"/>
  <c r="A164" i="3"/>
  <c r="AE37" i="7"/>
  <c r="AF177" i="3" s="1"/>
  <c r="AF644" i="3"/>
  <c r="A644" i="3"/>
  <c r="AF22" i="3"/>
  <c r="A22" i="3"/>
  <c r="AE33" i="4"/>
  <c r="AF187" i="3"/>
  <c r="A187" i="3"/>
  <c r="AE64" i="7"/>
  <c r="AF195" i="3"/>
  <c r="A195" i="3"/>
  <c r="H24" i="19"/>
  <c r="A667" i="3"/>
  <c r="AF667" i="3"/>
  <c r="AF675" i="3"/>
  <c r="A675" i="3"/>
  <c r="AF73" i="3"/>
  <c r="A73" i="3"/>
  <c r="A624" i="3"/>
  <c r="AF624" i="3"/>
  <c r="AE117" i="18"/>
  <c r="AF676" i="3" s="1"/>
  <c r="AF81" i="3"/>
  <c r="A81" i="3"/>
  <c r="A106" i="3"/>
  <c r="A613" i="3"/>
  <c r="AF613" i="3"/>
  <c r="A413" i="3"/>
  <c r="A433" i="3"/>
  <c r="A434" i="3"/>
  <c r="A412" i="3"/>
  <c r="AE13" i="11"/>
  <c r="AF528" i="3"/>
  <c r="A608" i="3"/>
  <c r="AF608" i="3"/>
  <c r="AF633" i="3"/>
  <c r="A633" i="3"/>
  <c r="AF655" i="3"/>
  <c r="A655" i="3"/>
  <c r="AF673" i="3"/>
  <c r="A673" i="3"/>
  <c r="A456" i="3"/>
  <c r="A482" i="3"/>
  <c r="AF583" i="3"/>
  <c r="A583" i="3"/>
  <c r="AE40" i="18"/>
  <c r="H34" i="19"/>
  <c r="AF66" i="3"/>
  <c r="A66" i="3"/>
  <c r="AE40" i="5"/>
  <c r="A647" i="3"/>
  <c r="AF647" i="3"/>
  <c r="A665" i="3"/>
  <c r="AF665" i="3"/>
  <c r="AF639" i="3"/>
  <c r="A639" i="3"/>
  <c r="H43" i="19" l="1"/>
  <c r="A108" i="3"/>
  <c r="A153" i="3"/>
  <c r="A206" i="3"/>
  <c r="A217" i="3"/>
  <c r="A218" i="3"/>
  <c r="A59" i="3"/>
  <c r="A37" i="3"/>
  <c r="H14" i="1"/>
  <c r="AF297" i="3"/>
  <c r="A269" i="3"/>
  <c r="A268" i="3"/>
  <c r="A295" i="3"/>
  <c r="A107" i="3"/>
  <c r="F17" i="7"/>
  <c r="F17" i="10"/>
  <c r="F17" i="9"/>
  <c r="F17" i="4"/>
  <c r="F17" i="8"/>
  <c r="F17" i="5"/>
  <c r="H17" i="3"/>
  <c r="F17" i="11"/>
  <c r="A533" i="3"/>
  <c r="A557" i="3"/>
  <c r="A534" i="3"/>
  <c r="A558" i="3"/>
  <c r="G35" i="1"/>
  <c r="H36" i="1" s="1"/>
  <c r="AF574" i="3"/>
  <c r="AF204" i="3"/>
  <c r="A178" i="3" s="1"/>
  <c r="AE13" i="7"/>
  <c r="H12" i="1"/>
  <c r="AF484" i="3"/>
  <c r="AF35" i="3"/>
  <c r="AE13" i="4"/>
  <c r="A300" i="3"/>
  <c r="A301" i="3"/>
  <c r="A389" i="3"/>
  <c r="A390" i="3"/>
  <c r="A676" i="3"/>
  <c r="A677" i="3"/>
  <c r="A622" i="3"/>
  <c r="A158" i="3"/>
  <c r="A177" i="3"/>
  <c r="A159" i="3"/>
  <c r="AF86" i="3"/>
  <c r="AE13" i="5"/>
  <c r="A487" i="3"/>
  <c r="A528" i="3"/>
  <c r="A488" i="3"/>
  <c r="AF530" i="3"/>
  <c r="H15" i="1"/>
  <c r="A621" i="3"/>
  <c r="AF599" i="3"/>
  <c r="AE13" i="18"/>
  <c r="A297" i="3" l="1"/>
  <c r="A296" i="3"/>
  <c r="A267" i="3"/>
  <c r="A298" i="3"/>
  <c r="A575" i="3"/>
  <c r="A574" i="3"/>
  <c r="A532" i="3"/>
  <c r="G17" i="10"/>
  <c r="G17" i="11"/>
  <c r="G17" i="7"/>
  <c r="I17" i="3"/>
  <c r="G17" i="4"/>
  <c r="G17" i="8"/>
  <c r="G17" i="5"/>
  <c r="G17" i="9"/>
  <c r="A87" i="3"/>
  <c r="A65" i="3"/>
  <c r="A86" i="3"/>
  <c r="A64" i="3"/>
  <c r="G28" i="1"/>
  <c r="AF61" i="3"/>
  <c r="A486" i="3"/>
  <c r="A531" i="3"/>
  <c r="A529" i="3"/>
  <c r="A530" i="3"/>
  <c r="A35" i="3"/>
  <c r="A20" i="3"/>
  <c r="A21" i="3"/>
  <c r="A36" i="3"/>
  <c r="A485" i="3"/>
  <c r="A484" i="3"/>
  <c r="A483" i="3"/>
  <c r="A299" i="3"/>
  <c r="G33" i="1"/>
  <c r="AF678" i="3"/>
  <c r="A578" i="3"/>
  <c r="A600" i="3"/>
  <c r="A577" i="3"/>
  <c r="A599" i="3"/>
  <c r="H13" i="1"/>
  <c r="AF265" i="3"/>
  <c r="H11" i="1"/>
  <c r="AF155" i="3"/>
  <c r="A204" i="3"/>
  <c r="A205" i="3"/>
  <c r="A179" i="3"/>
  <c r="H17" i="7" l="1"/>
  <c r="H17" i="9"/>
  <c r="J17" i="3"/>
  <c r="H17" i="4"/>
  <c r="H17" i="5"/>
  <c r="H17" i="8"/>
  <c r="H17" i="10"/>
  <c r="H17" i="11"/>
  <c r="H16" i="1"/>
  <c r="A61" i="3"/>
  <c r="A19" i="3"/>
  <c r="A62" i="3"/>
  <c r="A60" i="3"/>
  <c r="H30" i="1"/>
  <c r="H31" i="1"/>
  <c r="H29" i="1"/>
  <c r="A154" i="3"/>
  <c r="A155" i="3"/>
  <c r="A156" i="3"/>
  <c r="A678" i="3"/>
  <c r="A576" i="3"/>
  <c r="H17" i="1"/>
  <c r="H18" i="1"/>
  <c r="F17" i="1"/>
  <c r="A157" i="3"/>
  <c r="A266" i="3"/>
  <c r="A265" i="3"/>
  <c r="A264" i="3"/>
  <c r="I17" i="9" l="1"/>
  <c r="I17" i="7"/>
  <c r="I17" i="4"/>
  <c r="I17" i="11"/>
  <c r="I17" i="10"/>
  <c r="I17" i="8"/>
  <c r="I17" i="5"/>
  <c r="K17" i="3"/>
  <c r="H19" i="1"/>
  <c r="H20" i="1" s="1"/>
  <c r="A18" i="3" s="1"/>
  <c r="H37" i="1"/>
  <c r="N13" i="1" s="1"/>
  <c r="F44" i="1" s="1"/>
  <c r="J17" i="4" l="1"/>
  <c r="J17" i="9"/>
  <c r="L17" i="3"/>
  <c r="J17" i="8"/>
  <c r="J17" i="7"/>
  <c r="J17" i="5"/>
  <c r="J17" i="10"/>
  <c r="J17" i="11"/>
  <c r="H38" i="1"/>
  <c r="F42" i="1" s="1"/>
  <c r="F46" i="1" s="1"/>
  <c r="F40" i="1"/>
  <c r="K17" i="10" l="1"/>
  <c r="K17" i="7"/>
  <c r="K17" i="9"/>
  <c r="M17" i="3"/>
  <c r="K17" i="8"/>
  <c r="K17" i="11"/>
  <c r="K17" i="5"/>
  <c r="K17" i="4"/>
  <c r="L17" i="7" l="1"/>
  <c r="L17" i="4"/>
  <c r="N17" i="3"/>
  <c r="L17" i="10"/>
  <c r="L17" i="11"/>
  <c r="L17" i="8"/>
  <c r="L17" i="5"/>
  <c r="L17" i="9"/>
  <c r="M17" i="10" l="1"/>
  <c r="M17" i="4"/>
  <c r="M17" i="11"/>
  <c r="M17" i="7"/>
  <c r="O17" i="3"/>
  <c r="M17" i="5"/>
  <c r="M17" i="9"/>
  <c r="M17" i="8"/>
  <c r="N17" i="5" l="1"/>
  <c r="N17" i="10"/>
  <c r="N17" i="9"/>
  <c r="N17" i="11"/>
  <c r="N17" i="8"/>
  <c r="P17" i="3"/>
  <c r="N17" i="7"/>
  <c r="N17" i="4"/>
  <c r="O17" i="11" l="1"/>
  <c r="O17" i="8"/>
  <c r="O17" i="10"/>
  <c r="O17" i="9"/>
  <c r="O17" i="4"/>
  <c r="O17" i="5"/>
  <c r="O17" i="7"/>
  <c r="Q17" i="3"/>
  <c r="P17" i="10" l="1"/>
  <c r="P17" i="11"/>
  <c r="P17" i="5"/>
  <c r="R17" i="3"/>
  <c r="P17" i="7"/>
  <c r="P17" i="8"/>
  <c r="P17" i="9"/>
  <c r="P17" i="4"/>
  <c r="Q17" i="8" l="1"/>
  <c r="Q17" i="9"/>
  <c r="S17" i="3"/>
  <c r="Q17" i="11"/>
  <c r="Q17" i="5"/>
  <c r="Q17" i="7"/>
  <c r="Q17" i="4"/>
  <c r="Q17" i="10"/>
  <c r="R17" i="5" l="1"/>
  <c r="R17" i="9"/>
  <c r="R17" i="7"/>
  <c r="R17" i="11"/>
  <c r="T17" i="3"/>
  <c r="R17" i="10"/>
  <c r="R17" i="8"/>
  <c r="R17" i="4"/>
  <c r="S17" i="11" l="1"/>
  <c r="S17" i="7"/>
  <c r="S17" i="4"/>
  <c r="S17" i="10"/>
  <c r="U17" i="3"/>
  <c r="S17" i="8"/>
  <c r="S17" i="5"/>
  <c r="S17" i="9"/>
  <c r="T17" i="5" l="1"/>
  <c r="T17" i="9"/>
  <c r="V17" i="3"/>
  <c r="T17" i="11"/>
  <c r="T17" i="4"/>
  <c r="T17" i="10"/>
  <c r="T17" i="7"/>
  <c r="T17" i="8"/>
  <c r="U17" i="4" l="1"/>
  <c r="U17" i="5"/>
  <c r="U17" i="9"/>
  <c r="U17" i="11"/>
  <c r="U17" i="10"/>
  <c r="W17" i="3"/>
  <c r="U17" i="8"/>
  <c r="U17" i="7"/>
  <c r="V17" i="5" l="1"/>
  <c r="V17" i="9"/>
  <c r="V17" i="10"/>
  <c r="V17" i="11"/>
  <c r="X17" i="3"/>
  <c r="V17" i="4"/>
  <c r="V17" i="7"/>
  <c r="V17" i="8"/>
  <c r="W17" i="4" l="1"/>
  <c r="W17" i="5"/>
  <c r="W17" i="7"/>
  <c r="Y17" i="3"/>
  <c r="W17" i="11"/>
  <c r="W17" i="10"/>
  <c r="W17" i="8"/>
  <c r="W17" i="9"/>
  <c r="X17" i="10" l="1"/>
  <c r="X17" i="4"/>
  <c r="X17" i="5"/>
  <c r="Z17" i="3"/>
  <c r="X17" i="7"/>
  <c r="X17" i="8"/>
  <c r="X17" i="9"/>
  <c r="X17" i="11"/>
  <c r="Y17" i="8" l="1"/>
  <c r="Y17" i="4"/>
  <c r="Y17" i="11"/>
  <c r="Y17" i="5"/>
  <c r="Y17" i="9"/>
  <c r="Y17" i="7"/>
  <c r="Y1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CLS</author>
    <author>Chris Scobba</author>
    <author xml:space="preserve"> CLS</author>
    <author>ChrisS</author>
    <author>H</author>
  </authors>
  <commentList>
    <comment ref="C2" authorId="0" shapeId="0" xr:uid="{00000000-0006-0000-0100-000001000000}">
      <text>
        <r>
          <rPr>
            <b/>
            <sz val="8"/>
            <color indexed="81"/>
            <rFont val="Tahoma"/>
            <family val="2"/>
          </rPr>
          <t>ENTER THE PROJECT NAME CONSISTENT WITH THE TITLE BLOCK OF THE PLANS ASSOCIATED WITH THE ESTIMATE.</t>
        </r>
      </text>
    </comment>
    <comment ref="J3" authorId="1" shapeId="0" xr:uid="{00000000-0006-0000-0100-000002000000}">
      <text>
        <r>
          <rPr>
            <b/>
            <sz val="8"/>
            <color indexed="81"/>
            <rFont val="Tahoma"/>
            <family val="2"/>
          </rPr>
          <t xml:space="preserve">NOTE:
</t>
        </r>
        <r>
          <rPr>
            <sz val="8"/>
            <color indexed="81"/>
            <rFont val="Tahoma"/>
            <family val="2"/>
          </rPr>
          <t>THE DWG, WO AND PTS NUMBERS ARE ASSIGNED AT FIRST SUBMITTAL.</t>
        </r>
        <r>
          <rPr>
            <sz val="8"/>
            <color indexed="81"/>
            <rFont val="Tahoma"/>
            <family val="2"/>
          </rPr>
          <t xml:space="preserve">
</t>
        </r>
      </text>
    </comment>
    <comment ref="F10" authorId="2" shapeId="0" xr:uid="{00000000-0006-0000-0100-000003000000}">
      <text>
        <r>
          <rPr>
            <b/>
            <sz val="8"/>
            <color indexed="81"/>
            <rFont val="Tahoma"/>
            <family val="2"/>
          </rPr>
          <t>PUBLIC IMPROVEMENT TOTALS</t>
        </r>
        <r>
          <rPr>
            <sz val="8"/>
            <color indexed="81"/>
            <rFont val="Tahoma"/>
            <family val="2"/>
          </rPr>
          <t xml:space="preserve"> ARE TAKEN FROM THE RESPECTIVE INPUT SHEETS.
INCLUDE ALL ENCROACHMENTS IN THE PUBLIC SECTION OF THE INPUT SHEETS AS THEY ARE SUBJECT TO A 10% CONTINGENCY.</t>
        </r>
      </text>
    </comment>
    <comment ref="N12" authorId="3" shapeId="0" xr:uid="{00000000-0006-0000-0100-000004000000}">
      <text>
        <r>
          <rPr>
            <b/>
            <sz val="10"/>
            <color indexed="81"/>
            <rFont val="Tahoma"/>
            <family val="2"/>
          </rPr>
          <t xml:space="preserve">NOTE:
</t>
        </r>
        <r>
          <rPr>
            <sz val="10"/>
            <color indexed="81"/>
            <rFont val="Tahoma"/>
            <family val="2"/>
          </rPr>
          <t xml:space="preserve">
ONLY INPUT INTO CELLS FORMATTED WITH RED TEXT/BORDERS THROUGHOUT THIS SPREADSHEET. ALL OTHER CELLS ARE FORMATTED WITH FORMULAS THAT CALCULATE OR REFERENCE OTHER LOCATIONS.
A DIGITAL ENGINEERS SEAL CAN BE INSERTED INTO THE SPACE AVAILABLE BELOW AS A MS OFFICE  DRAWING OBJECT UNDER THE "PASTE SPECIAL"  MENU.</t>
        </r>
      </text>
    </comment>
    <comment ref="G17" authorId="2" shapeId="0" xr:uid="{00000000-0006-0000-0100-000005000000}">
      <text>
        <r>
          <rPr>
            <b/>
            <sz val="8"/>
            <color indexed="81"/>
            <rFont val="Tahoma"/>
            <family val="2"/>
          </rPr>
          <t>TRAFFIC CONTROL</t>
        </r>
        <r>
          <rPr>
            <sz val="8"/>
            <color indexed="81"/>
            <rFont val="Tahoma"/>
            <family val="2"/>
          </rPr>
          <t xml:space="preserve"> COSTS ARE A FUNCTION OF IMPROVEMENT COSTS:
FOR PROJECTS WITH SUBTOTAL-IMPROVEMENTS VALUED AT $100,000 OR LESS, TRAFFIC CONTROL IS CALCULATED AT 5%.
FOR PROJECTS WITH SUBTOTAL-IMPROVEMENTS VALUED GREATER THAN  $100,000  TRAFFIC CONTROL IS CALCULATED AT 3%.</t>
        </r>
      </text>
    </comment>
    <comment ref="G20" authorId="2" shapeId="0" xr:uid="{00000000-0006-0000-0100-000006000000}">
      <text>
        <r>
          <rPr>
            <sz val="8"/>
            <color indexed="81"/>
            <rFont val="Tahoma"/>
            <family val="2"/>
          </rPr>
          <t xml:space="preserve">THE </t>
        </r>
        <r>
          <rPr>
            <b/>
            <sz val="8"/>
            <color indexed="81"/>
            <rFont val="Tahoma"/>
            <family val="2"/>
          </rPr>
          <t xml:space="preserve">TOTAL PUBLIC IMPROVEMENT </t>
        </r>
        <r>
          <rPr>
            <sz val="8"/>
            <color indexed="81"/>
            <rFont val="Tahoma"/>
            <family val="2"/>
          </rPr>
          <t>IS THE SUM OF THE TOTAL IMPROVEMENTS AND  10% CONTINGENCY. THE 10% CONTINGENCY IS BASED UPON THE TOTAL PUBLIC IMPROVEMENTS</t>
        </r>
        <r>
          <rPr>
            <sz val="8"/>
            <color indexed="81"/>
            <rFont val="Tahoma"/>
            <family val="2"/>
          </rPr>
          <t xml:space="preserve">
</t>
        </r>
      </text>
    </comment>
    <comment ref="F35" authorId="1" shapeId="0" xr:uid="{00000000-0006-0000-0100-000007000000}">
      <text>
        <r>
          <rPr>
            <sz val="8"/>
            <color indexed="81"/>
            <rFont val="Tahoma"/>
            <family val="2"/>
          </rPr>
          <t xml:space="preserve">
IF LANDSCAPE QUANTITIES ARE UNKNOWN, GO TO LANDSCAPE SHEET AND ENTER AN ESTIMATED AMOUNT BASED UPON $1.25/SF IN THE CELL AT THE TOP RIGHT OF THE SHEET.</t>
        </r>
      </text>
    </comment>
    <comment ref="G37" authorId="2" shapeId="0" xr:uid="{00000000-0006-0000-0100-000008000000}">
      <text>
        <r>
          <rPr>
            <b/>
            <sz val="8"/>
            <color indexed="81"/>
            <rFont val="Tahoma"/>
            <family val="2"/>
          </rPr>
          <t xml:space="preserve">AS-BUILT DRAWING </t>
        </r>
        <r>
          <rPr>
            <sz val="8"/>
            <color indexed="81"/>
            <rFont val="Tahoma"/>
            <family val="2"/>
          </rPr>
          <t>COSTS ARE A FUNCTION OF TOTAL PUBLIC IMPROVEMENTS, EARTHWORK AND/OR LANDSCAPE &amp; IRRIGATION TOTAL AS FOLLOWS:
FOR TOTALS ≤ $25,000, AS-BUILT BOND AMOUNT= $500 (MIN)
FOR TOTALS BETWEEN $25,000 &amp; $100,000, AS-BUILT BOND AMOUNT= 2% OF TOTAL
FOR TOTALS &gt; $100,000, AS-BUILT BOND AMOUNT= 2% OF 1</t>
        </r>
        <r>
          <rPr>
            <vertAlign val="superscript"/>
            <sz val="8"/>
            <color indexed="81"/>
            <rFont val="Tahoma"/>
            <family val="2"/>
          </rPr>
          <t xml:space="preserve">ST </t>
        </r>
        <r>
          <rPr>
            <sz val="8"/>
            <color indexed="81"/>
            <rFont val="Tahoma"/>
            <family val="2"/>
          </rPr>
          <t xml:space="preserve">$100,000 + 1% OF THE REMAINDER
</t>
        </r>
      </text>
    </comment>
    <comment ref="G38" authorId="2" shapeId="0" xr:uid="{00000000-0006-0000-0100-000009000000}">
      <text>
        <r>
          <rPr>
            <b/>
            <sz val="8"/>
            <color indexed="81"/>
            <rFont val="Tahoma"/>
            <family val="2"/>
          </rPr>
          <t xml:space="preserve">TOTAL LAND DEVELOPMENT </t>
        </r>
        <r>
          <rPr>
            <sz val="8"/>
            <color indexed="81"/>
            <rFont val="Tahoma"/>
            <family val="2"/>
          </rPr>
          <t>IS THE SUM OF THE EARTHWORK TOTAL BREAKDOWN, LANDSCAPE AND IRRIGATION REDUCTION AND THE AS-BUILT DRAWINGS COST.</t>
        </r>
      </text>
    </comment>
    <comment ref="D42" authorId="2" shapeId="0" xr:uid="{00000000-0006-0000-0100-00000A000000}">
      <text>
        <r>
          <rPr>
            <b/>
            <sz val="8"/>
            <color indexed="81"/>
            <rFont val="Tahoma"/>
            <family val="2"/>
          </rPr>
          <t xml:space="preserve">TOTAL BOND AMOUNT </t>
        </r>
        <r>
          <rPr>
            <sz val="8"/>
            <color indexed="81"/>
            <rFont val="Tahoma"/>
            <family val="2"/>
          </rPr>
          <t xml:space="preserve">IS THE SUM OF THE TOTAL PUBLIC IMPROVEMENTS PRIVATE RETAINING WALLS PRIVATE DRAINAGE &amp; SURFACE IMPROVEMENTS AND TOTAL LAND DEVELOPMENT.
</t>
        </r>
      </text>
    </comment>
    <comment ref="E44" authorId="1" shapeId="0" xr:uid="{00000000-0006-0000-0100-00000B000000}">
      <text>
        <r>
          <rPr>
            <sz val="8"/>
            <color indexed="81"/>
            <rFont val="Tahoma"/>
            <family val="2"/>
          </rPr>
          <t>THIS FEE IS BASED UPON TABLE 502C ON INFORMATION BULLETIN  DS-502 AND IS TO BE PAID AT PERMIT ISSUANCE. THE MINIMUM INSPECTION FEE IS $900. 
THE INSPECTION DEPOSIT AMOUNT CALCULATED PER BULLETIN DS-502 WILL NOT INCLUDE POTENTIAL DEFICITS DUE TO ACCOUNT CHARGES MADE DURING THE REVIEW PROCESS. IF AN ACCOUNT IS IN DEFICIT THIS AMOUNT IS REQUIRED TO BE PAID IN FULL AT PERMIT ISSUANCE.</t>
        </r>
      </text>
    </comment>
    <comment ref="F44" authorId="4" shapeId="0" xr:uid="{00000000-0006-0000-0100-00000C000000}">
      <text>
        <r>
          <rPr>
            <sz val="8"/>
            <color indexed="81"/>
            <rFont val="Tahoma"/>
            <family val="2"/>
          </rPr>
          <t>THE INSPECTION  DEPOSIT AMOUNT  APPLIES TO ALL PROJECTS AND WILL  NOT INCLUDE  POTENTIAL DEFICITS DUE TO FUTURE ACCOUNT CHARGES.</t>
        </r>
      </text>
    </comment>
    <comment ref="E46" authorId="4" shapeId="0" xr:uid="{00000000-0006-0000-0100-00000D000000}">
      <text>
        <r>
          <rPr>
            <sz val="8"/>
            <color indexed="81"/>
            <rFont val="Tahoma"/>
            <family val="2"/>
          </rPr>
          <t>IF PROCESSING A CONSTRUCTION CHANGE THAT REQUIRES A RIDER TO THE ORIGINALLY APPROVED BOND; REVISE THIS CELL TO READ "A RIDER IN THE AMOUNT OF".</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A00-000001000000}">
      <text>
        <r>
          <rPr>
            <sz val="12"/>
            <color indexed="81"/>
            <rFont val="Tahoma"/>
            <family val="2"/>
          </rPr>
          <t>ADDITIONAL SHEETS HAVE BEEN HIDDEN PAST HERE</t>
        </r>
        <r>
          <rPr>
            <b/>
            <sz val="8"/>
            <color indexed="81"/>
            <rFont val="Tahoma"/>
            <family val="2"/>
          </rPr>
          <t xml:space="preserve">
</t>
        </r>
        <r>
          <rPr>
            <sz val="8"/>
            <color indexed="81"/>
            <rFont val="Tahoma"/>
            <family val="2"/>
          </rPr>
          <t xml:space="preserve">
</t>
        </r>
      </text>
    </comment>
    <comment ref="Z16" authorId="1" shapeId="0" xr:uid="{00000000-0006-0000-0A00-000002000000}">
      <text>
        <r>
          <rPr>
            <sz val="12"/>
            <color indexed="81"/>
            <rFont val="Tahoma"/>
            <family val="2"/>
          </rPr>
          <t>ENTER PERCENT FORM HERE AND ONLY IF REQUESTED BY THE REVIEWER.</t>
        </r>
      </text>
    </comment>
    <comment ref="A19" authorId="0" shapeId="0" xr:uid="{00000000-0006-0000-0A00-000003000000}">
      <text>
        <r>
          <rPr>
            <sz val="12"/>
            <color indexed="81"/>
            <rFont val="Tahoma"/>
            <family val="2"/>
          </rPr>
          <t>IF PROPOSED PIPE SIZE IS BETWEEN THE 6" INCREMENTS; USE UNIT PRICE ASSOCIATED WITH THE LARGER DIAMETER.
FOR RCP WITH WATER TIGHT JOINTS ADD A  5% CONTINGENCY</t>
        </r>
        <r>
          <rPr>
            <sz val="8"/>
            <color indexed="81"/>
            <rFont val="Tahoma"/>
            <family val="2"/>
          </rPr>
          <t xml:space="preserve">
</t>
        </r>
      </text>
    </comment>
    <comment ref="A98" authorId="0" shapeId="0" xr:uid="{00000000-0006-0000-0A00-000004000000}">
      <text>
        <r>
          <rPr>
            <sz val="12"/>
            <color indexed="81"/>
            <rFont val="Tahoma"/>
            <family val="2"/>
          </rPr>
          <t>FOR TREATMENT OF FLOWS LESS THAN OR EQUAL TO 5 CFS</t>
        </r>
      </text>
    </comment>
    <comment ref="A99" authorId="0" shapeId="0" xr:uid="{00000000-0006-0000-0A00-000005000000}">
      <text>
        <r>
          <rPr>
            <sz val="12"/>
            <color indexed="81"/>
            <rFont val="Tahoma"/>
            <family val="2"/>
          </rPr>
          <t>FOR TREATMENT OF FLOWS BETWEEN  5 AND 15  CFS.</t>
        </r>
      </text>
    </comment>
    <comment ref="A100" authorId="0" shapeId="0" xr:uid="{00000000-0006-0000-0A00-000006000000}">
      <text>
        <r>
          <rPr>
            <sz val="12"/>
            <color indexed="81"/>
            <rFont val="Tahoma"/>
            <family val="2"/>
          </rPr>
          <t>FOR TREATMENT OF FLOWS GREATER THAN  15 CFS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jstrohminger</author>
  </authors>
  <commentList>
    <comment ref="C22" authorId="0" shapeId="0" xr:uid="{00000000-0006-0000-0B00-000001000000}">
      <text>
        <r>
          <rPr>
            <b/>
            <sz val="12"/>
            <color indexed="81"/>
            <rFont val="Tahoma"/>
            <family val="2"/>
          </rPr>
          <t>jstrohminger:</t>
        </r>
        <r>
          <rPr>
            <sz val="12"/>
            <color indexed="81"/>
            <rFont val="Tahoma"/>
            <family val="2"/>
          </rPr>
          <t xml:space="preserve">
includes pavement, subgrade</t>
        </r>
        <r>
          <rPr>
            <sz val="8"/>
            <color indexed="81"/>
            <rFont val="Tahoma"/>
            <family val="2"/>
          </rPr>
          <t xml:space="preserve">
</t>
        </r>
      </text>
    </comment>
    <comment ref="C24" authorId="0" shapeId="0" xr:uid="{00000000-0006-0000-0B00-000002000000}">
      <text>
        <r>
          <rPr>
            <b/>
            <sz val="12"/>
            <color indexed="81"/>
            <rFont val="Tahoma"/>
            <family val="2"/>
          </rPr>
          <t>jstrohminger:</t>
        </r>
        <r>
          <rPr>
            <sz val="12"/>
            <color indexed="81"/>
            <rFont val="Tahoma"/>
            <family val="2"/>
          </rPr>
          <t xml:space="preserve">
Includes AC Berm</t>
        </r>
      </text>
    </comment>
    <comment ref="C34" authorId="0" shapeId="0" xr:uid="{00000000-0006-0000-0B00-000003000000}">
      <text>
        <r>
          <rPr>
            <b/>
            <sz val="12"/>
            <color indexed="81"/>
            <rFont val="Tahoma"/>
            <family val="2"/>
          </rPr>
          <t>jstrohminger:</t>
        </r>
        <r>
          <rPr>
            <sz val="12"/>
            <color indexed="81"/>
            <rFont val="Tahoma"/>
            <family val="2"/>
          </rPr>
          <t xml:space="preserve">
includes Curb inlets, Cleanouts etc.</t>
        </r>
      </text>
    </comment>
    <comment ref="C35" authorId="0" shapeId="0" xr:uid="{00000000-0006-0000-0B00-000004000000}">
      <text>
        <r>
          <rPr>
            <b/>
            <sz val="12"/>
            <color indexed="81"/>
            <rFont val="Tahoma"/>
            <family val="2"/>
          </rPr>
          <t>jstrohminger:</t>
        </r>
        <r>
          <rPr>
            <sz val="12"/>
            <color indexed="81"/>
            <rFont val="Tahoma"/>
            <family val="2"/>
          </rPr>
          <t xml:space="preserve">
includes headwalls, cutoff walls,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uthor>
    <author>Chris Scobba</author>
  </authors>
  <commentList>
    <comment ref="C16" authorId="0" shapeId="0" xr:uid="{00000000-0006-0000-0200-000001000000}">
      <text>
        <r>
          <rPr>
            <sz val="12"/>
            <color indexed="81"/>
            <rFont val="Tahoma"/>
            <family val="2"/>
          </rPr>
          <t xml:space="preserve">
ADDITIONAL SHEETS HAVE BEEN HIDDEN PAST COLUMN 'C' FOR USE DURING REVIEW.</t>
        </r>
        <r>
          <rPr>
            <b/>
            <sz val="10"/>
            <color indexed="81"/>
            <rFont val="Tahoma"/>
            <family val="2"/>
          </rPr>
          <t xml:space="preserve">
</t>
        </r>
        <r>
          <rPr>
            <sz val="12"/>
            <color indexed="81"/>
            <rFont val="Tahoma"/>
            <family val="2"/>
          </rPr>
          <t xml:space="preserve">
ONLY PRINT THE COLUMNS SHOWN (B, C, AA &amp;AC-AF) FOR FINAL PRINT USED TO POST BOND.
</t>
        </r>
      </text>
    </comment>
    <comment ref="A17" authorId="1" shapeId="0" xr:uid="{00000000-0006-0000-0200-000002000000}">
      <text>
        <r>
          <rPr>
            <sz val="12"/>
            <color indexed="81"/>
            <rFont val="Tahoma"/>
            <family val="2"/>
          </rPr>
          <t xml:space="preserve">FILTER  FOR  "PRINT"  TO  HIDE ALL ROWS THAT DO NOT HAVE QUANTITIES.
THE PROTECTION HAS BEEN REMOVED FOR USERS THAT DO NOT HAVE EXCEL 2003 SO THIS SHEET CAN BE CORRUPTED.
(QUANTITIES MUST BE ENTERED  BEFORE THE FILTER FUNCTION IS AVAILABLE)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300-000001000000}">
      <text>
        <r>
          <rPr>
            <sz val="12"/>
            <color indexed="81"/>
            <rFont val="Tahoma"/>
            <family val="2"/>
          </rPr>
          <t>ADDITIONAL SHEETS HAVE BEEN HIDDEN PAST HERE</t>
        </r>
        <r>
          <rPr>
            <b/>
            <sz val="12"/>
            <color indexed="81"/>
            <rFont val="Tahoma"/>
            <family val="2"/>
          </rPr>
          <t xml:space="preserve">
</t>
        </r>
        <r>
          <rPr>
            <sz val="8"/>
            <color indexed="81"/>
            <rFont val="Tahoma"/>
            <family val="2"/>
          </rPr>
          <t xml:space="preserve">
</t>
        </r>
      </text>
    </comment>
    <comment ref="Z16" authorId="1" shapeId="0" xr:uid="{00000000-0006-0000-0300-000002000000}">
      <text>
        <r>
          <rPr>
            <b/>
            <sz val="8"/>
            <color indexed="81"/>
            <rFont val="Tahoma"/>
            <family val="2"/>
          </rPr>
          <t>ONLY ENTER DECIMAL FORM OF PERCENT HERE AND ONLY IF REQUESTED BY THE REVIEWER.</t>
        </r>
      </text>
    </comment>
    <comment ref="B29" authorId="0" shapeId="0" xr:uid="{00000000-0006-0000-0300-000003000000}">
      <text>
        <r>
          <rPr>
            <sz val="12"/>
            <color indexed="81"/>
            <rFont val="Tahoma"/>
            <family val="2"/>
          </rPr>
          <t>SQUARE FOOTAGE  BASED UPON  VERTICAL WALL/SHORING SURFACE.</t>
        </r>
        <r>
          <rPr>
            <sz val="10"/>
            <color indexed="81"/>
            <rFont val="Tahoma"/>
            <family val="2"/>
          </rPr>
          <t xml:space="preserve">
</t>
        </r>
      </text>
    </comment>
    <comment ref="A49" authorId="0" shapeId="0" xr:uid="{00000000-0006-0000-0300-000004000000}">
      <text>
        <r>
          <rPr>
            <sz val="12"/>
            <color indexed="81"/>
            <rFont val="Tahoma"/>
            <family val="2"/>
          </rPr>
          <t xml:space="preserve">A SWPPP IS REQUIRED FOR ALL PROJECTS THAT PROPOSE TO DISTURB 1 ACRE OR GREATER. IF SWPPP IS REQUIRED, ENTER LUMP SUM BASED UPON 5% OF TOTAL GRADING BEFORE REDUCTION.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400-000001000000}">
      <text>
        <r>
          <rPr>
            <sz val="12"/>
            <color indexed="81"/>
            <rFont val="Tahoma"/>
            <family val="2"/>
          </rPr>
          <t xml:space="preserve">ADDITIONAL SHEETS HAVE BEEN HIDDEN PAST HERE
</t>
        </r>
        <r>
          <rPr>
            <sz val="8"/>
            <color indexed="81"/>
            <rFont val="Tahoma"/>
            <family val="2"/>
          </rPr>
          <t xml:space="preserve">
</t>
        </r>
      </text>
    </comment>
    <comment ref="Z16" authorId="1" shapeId="0" xr:uid="{00000000-0006-0000-0400-000002000000}">
      <text>
        <r>
          <rPr>
            <b/>
            <sz val="8"/>
            <color indexed="81"/>
            <rFont val="Tahoma"/>
            <family val="2"/>
          </rPr>
          <t>ONLY ENTER DECIMAL FORM OF PERCENT HERE AND ONLY IF REQUESTED BY THE REVIEWER.</t>
        </r>
      </text>
    </comment>
    <comment ref="A19" authorId="0" shapeId="0" xr:uid="{00000000-0006-0000-0400-000003000000}">
      <text>
        <r>
          <rPr>
            <b/>
            <sz val="10"/>
            <color indexed="81"/>
            <rFont val="Tahoma"/>
            <family val="2"/>
          </rPr>
          <t>ONLY IF PREVIOUSLY APPROVED-</t>
        </r>
        <r>
          <rPr>
            <sz val="10"/>
            <color indexed="81"/>
            <rFont val="Tahoma"/>
            <family val="2"/>
          </rPr>
          <t>CMP/HDPE PIPES CAN BE ENTERED INTO THE "ADDITIONAL ITEM" ROWS WITH THE UNIT PRICES FROM THE PRIVATE DRAINAGE SECTION.</t>
        </r>
      </text>
    </comment>
    <comment ref="A20" authorId="0" shapeId="0" xr:uid="{00000000-0006-0000-0400-000004000000}">
      <text>
        <r>
          <rPr>
            <sz val="10"/>
            <color indexed="81"/>
            <rFont val="Tahoma"/>
            <family val="2"/>
          </rPr>
          <t>18" IS THE MINIMUM PIPE SIZE FOR PUBLICLY MAINTAINED SYSTEMS.</t>
        </r>
      </text>
    </comment>
    <comment ref="A43" authorId="0" shapeId="0" xr:uid="{00000000-0006-0000-0400-000005000000}">
      <text>
        <r>
          <rPr>
            <sz val="10"/>
            <color indexed="81"/>
            <rFont val="Tahoma"/>
            <family val="2"/>
          </rPr>
          <t>-18" IS THE MINIMUM PIPE SIZE FOR PUBLICLY MAINTAINED SYSTEMS. (REF:1-103.3)
-MAXIMUM CLEANOUT SPACING IS 300' (REF:1-103.5)
-LUGS ARE NOT PERMITTED (REF:1-103.9)
-IF APPLICABLE, MINIMUM EASEMENT WIDTH IS 10'  (REF: 1-103.20)
REF: 
CITY OF SAN DIEGO DRAINAGE DESIGN MANUAL .</t>
        </r>
      </text>
    </comment>
    <comment ref="A44" authorId="0" shapeId="0" xr:uid="{00000000-0006-0000-0400-000006000000}">
      <text>
        <r>
          <rPr>
            <sz val="10"/>
            <color indexed="81"/>
            <rFont val="Tahoma"/>
            <family val="2"/>
          </rPr>
          <t>-MAXIMUM CLEANOUT SPACING  IS 300'. (REF:1-103.5)
-MAXIMUM LUG  DIAMETER IS 18"  IF A CLEANOUT IS LOCATED WITHIN 50' FROM LUG. (REF:1-103.9)
-IF APPLICABLE, MINIMUM EASEMENT WIDTH IS 10'  .EASEMENT TO (REF: 1-103.20)
-IF APPLICABLE, MINIMUM EASEMENT WIDTH IS 20'   ON ONE SIDE OF ALL DRAINAGE STRUCTURES (REF: 1-103.20)
REF: 
CITY OF SAN DIEGO DRAINAGE DESIGN MANUAL .</t>
        </r>
      </text>
    </comment>
    <comment ref="A45" authorId="0" shapeId="0" xr:uid="{00000000-0006-0000-0400-000007000000}">
      <text>
        <r>
          <rPr>
            <sz val="10"/>
            <color indexed="81"/>
            <rFont val="Tahoma"/>
            <family val="2"/>
          </rPr>
          <t>-MAXIMUM CLEANOUT SPACING  IS 400'. (REF:1-103.5)
-MAXIMUM LUG  DIAMETER IS  21"(IF PVT)/18"(IF PUBLIC)  IF A CLEANOUT IS LOCATED WITHIN 50' FROM LUG. (REF:1-103.9)
-IF APPLICABLE, MINIMUM EASEMENT WIDTH IS 10'  (REF: 1-103.20)
-IF APPLICABLE, MINIMUM EASEMENT WIDTH IS 20'   ON ONE SIDE OF ALL DRAINAGE STRUCTURES (REF: 1-103.20)
REF: 
CITY OF SAN DIEGO DRAINAGE DESIGN MANUAL .</t>
        </r>
      </text>
    </comment>
    <comment ref="A46" authorId="0" shapeId="0" xr:uid="{00000000-0006-0000-0400-000008000000}">
      <text>
        <r>
          <rPr>
            <sz val="10"/>
            <color indexed="81"/>
            <rFont val="Tahoma"/>
            <family val="2"/>
          </rPr>
          <t>-PIPES LARGER THAN 36" IN DIAMETER ARE NOT PERMITTED TO PASS THROUGH CURB INLETS WITHOUT SPECIAL DESIGN. (REF:1-103.14)
-MAXIMUM CLEANOUT SPACING IS 400'(REF:1-103.5)
-CONFLUENCE ANGLES FOR LATERALS ARE 60 DEGREES MAXIMUM. (REF: 1-103.7)
-MAXIMUM LUG DIAMETER IS 24".(REF:1-103.9)
-IF APPLICABLE, MINIMUM EASEMENT WIDTH IS 15'  (REF: 1-103.20)
-IF APPLICABLE, MINIMUM EASEMENT WIDTH IS 20'   ON ONE SIDE OF ALL DRAINAGE STRUCTURES (REF: 1-103.20)
REF: 
CITY OF SAN DIEGO DRAINAGE DESIGN MANUAL .</t>
        </r>
      </text>
    </comment>
    <comment ref="A47" authorId="0" shapeId="0" xr:uid="{00000000-0006-0000-0400-000009000000}">
      <text>
        <r>
          <rPr>
            <sz val="10"/>
            <color indexed="81"/>
            <rFont val="Tahoma"/>
            <family val="2"/>
          </rPr>
          <t>-PIPES LARGER THAN 36" IN DIAMETER ARE NOT PERMITTED TO PASS THROUGH CURB INLETS WITHOUT SPECIAL DESIGN. (REF:1-103.14)
-MAXIMUM CLEANOUT SPACING IS 600' (REF:1-103.5)
-CONFLUENCE ANGLES FOR LATERALS ARE 60 DEGREES MAXIMUM. (REF: 1-103.7)
-MAXIMUM LUG DIAMETER IS  30". (REF:1-103.9)
-IF APPLICABLE, MINIMUM EASEMENT WIDTH IS 15'  (REF: 1-103.20)
-IF APPLICABLE, MINIMUM EASEMENT WIDTH IS 20'   ON ONE SIDE OF ALL DRAINAGE STRUCTURES (REF: 1-103.20)
REF: 
CITY OF SAN DIEGO DRAINAGE DESIGN MANUAL .</t>
        </r>
      </text>
    </comment>
    <comment ref="A48" authorId="0" shapeId="0" xr:uid="{00000000-0006-0000-0400-00000A000000}">
      <text>
        <r>
          <rPr>
            <sz val="10"/>
            <color indexed="81"/>
            <rFont val="Tahoma"/>
            <family val="2"/>
          </rPr>
          <t>-PIPES LARGER THAN 36" IN DIAMETER ARE NOT PERMITTED TO PASS THROUGH CURB INLETS WITHOUT SPECIAL DESIGN. (REF:1-103.14)
-MAXIMUM CLEANOUT SPACING IS 600' (REF:1-103.5)
-CONFLUENCE ANGLES FOR LATERALS ARE 60 DEGREES MAXIMUM. (REF: 1-103.7)
-MAXIMUM LUG DIAMETER IS  30". (REF:1-103.9)
-IF APPLICABLE, MINIMUM EASEMENT WIDTH IS 15'  (REF: 1-103.20)
-IF APPLICABLE, MINIMUM EASEMENT WIDTH IS 20'   ON ONE SIDE OF ALL DRAINAGE STRUCTURES (REF: 1-103.20)
-12' MINIMUM EASEMENT/ROAD WIDTH/15% MAXIMUM SLOPE  ACCESS ROAD  IS REQUIRED TO UPSTREAM  INLET ,  (REF: 1-103.20)
-20' MINIMUM EASEMENT/15' MINIMUM ROAD WIDTH WITH 15% MAXIMUM SLOPE  ACCESS ROAD  IS REQUIRED TO  DOWNSTREAM  INLET ,  (REF: 1-103.20)
REF: 
CITY OF SAN DIEGO DRAINAGE DESIGN MANUAL .</t>
        </r>
      </text>
    </comment>
    <comment ref="A49" authorId="0" shapeId="0" xr:uid="{00000000-0006-0000-0400-00000B000000}">
      <text>
        <r>
          <rPr>
            <sz val="10"/>
            <color indexed="81"/>
            <rFont val="Tahoma"/>
            <family val="2"/>
          </rPr>
          <t>-PIPES LARGER THAN 36" IN DIAMETER ARE NOT PERMITTED TO PASS THROUGH CURB INLETS WITHOUT SPECIAL DESIGN. (REF:1-103.14)
-MAXIMUM CLEANOUT SPACING IS 600' (REF:1-103.5)
-CONFLUENCE ANGLES FOR LATERALS ARE 60 DEGREES MAXIMUM. (REF: 1-103.7)
-MAXIMUM LUG DIAMETER IS  36".(REF:1-103.9)
-IF APPLICABLE, MINIMUM EASEMENT WIDTH IS 15'  (REF: 1-103.20)
-12' MINIMUM EASEMENT/ROAD WIDTH/15% MAXIMUM SLOPE  ACCESS ROAD  IS REQUIRED TO UPSTREAM  INLET ,  (REF: 1-103.20)
-20' MINIMUM EASEMENT/15' MINIMUM ROAD WIDTH WITH 15% MAXIMUM SLOPE  ACCESS ROAD  IS REQUIRED TO  DOWNSTREAM  INLET ,  (REF: 1-103.20)
REF: 
CITY OF SAN DIEGO DRAINAGE DESIGN MANUAL .</t>
        </r>
        <r>
          <rPr>
            <sz val="8"/>
            <color indexed="81"/>
            <rFont val="Tahoma"/>
            <family val="2"/>
          </rPr>
          <t xml:space="preserve">
</t>
        </r>
      </text>
    </comment>
    <comment ref="A50" authorId="0" shapeId="0" xr:uid="{00000000-0006-0000-0400-00000C000000}">
      <text>
        <r>
          <rPr>
            <sz val="10"/>
            <color indexed="81"/>
            <rFont val="Tahoma"/>
            <family val="2"/>
          </rPr>
          <t>-PIPES LARGER THAN 36" IN DIAMETER ARE NOT PERMITTED TO PASS THROUGH CURB INLETS WITHOUT SPECIAL DESIGN. (REF:1-103.14)
-MAXIMUM CLEANOUT SPACING IS 600' (REF:1-103.5)
-CONFLUENCE ANGLES FOR LATERALS ARE 60 DEGREES MAXIMUM. (REF: 1-103.7)
-MAXIMUM LUG DIAMETER IS  36".(REF:1-103.9)
-IF APPLICABLE, MINIMUM EASEMENT WIDTH IS 15'  (REF: 1-103.20)
-IF APPLICABLE, MINIMUM EASEMENT WIDTH IS 20'   ON ONE SIDE OF ALL DRAINAGE STRUCTURES (REF: 1-103.20)
-12' MINIMUM EASEMENT/ROAD WIDTH/15% MAXIMUM SLOPE  ACCESS ROAD  IS REQUIRED TO UPSTREAM  INLET ,  (REF: 1-103.20)
-20' MINIMUM EASEMENT/15' MINIMUM ROAD WIDTH WITH 15% MAXIMUM SLOPE  ACCESS ROAD  IS REQUIRED TO  DOWNSTREAM  INLET ,  (REF: 1-103.20)
REF: 
CITY OF SAN DIEGO DRAINAGE DESIGN MANUAL .</t>
        </r>
      </text>
    </comment>
    <comment ref="A51" authorId="0" shapeId="0" xr:uid="{00000000-0006-0000-0400-00000D000000}">
      <text>
        <r>
          <rPr>
            <sz val="10"/>
            <color indexed="81"/>
            <rFont val="Tahoma"/>
            <family val="2"/>
          </rPr>
          <t>-PIPES LARGER THAN 36" IN DIAMETER ARE NOT PERMITTED TO PASS THROUGH CURB INLETS WITHOUT SPECIAL DESIGN. (REF:1-103.14)
-MAXIMUM CLEANOUT SPACING IS 600' (REF:1-103.5)
-CONFLUENCE ANGLES FOR LATERALS ARE 60 DEGREES MAXIMUM. (REF: 1-103.7)
-MAXIMUM LUG DIAMETER IS  36".(REF:1-103.9)
-IF APPLICABLE, MINIMUM EASEMENT WIDTH IS  20'  (REF: 1-103.20)
-IF APPLICABLE, MINIMUM EASEMENT WIDTH IS 20'   ON ONE SIDE OF ALL DRAINAGE STRUCTURES (REF: 1-103.20)
-12' MINIMUM EASEMENT/ROAD WIDTH/15% MAXIMUM SLOPE  ACCESS ROAD  IS REQUIRED TO UPSTREAM  INLET ,  (REF: 1-103.20)
-20' MINIMUM EASEMENT/15' MINIMUM ROAD WIDTH WITH 15% MAXIMUM SLOPE  ACCESS ROAD  IS REQUIRED TO  DOWNSTREAM  INLET ,  (REF: 1-103.20)
REF: 
CITY OF SAN DIEGO DRAINAGE DESIGN MANUAL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500-000001000000}">
      <text>
        <r>
          <rPr>
            <sz val="10"/>
            <color indexed="81"/>
            <rFont val="Tahoma"/>
            <family val="2"/>
          </rPr>
          <t>ADDITIONAL SHEETS HAVE BEEN HIDDEN PAST HERE</t>
        </r>
        <r>
          <rPr>
            <sz val="8"/>
            <color indexed="81"/>
            <rFont val="Tahoma"/>
            <family val="2"/>
          </rPr>
          <t xml:space="preserve">
</t>
        </r>
        <r>
          <rPr>
            <sz val="8"/>
            <color indexed="81"/>
            <rFont val="Tahoma"/>
            <family val="2"/>
          </rPr>
          <t xml:space="preserve">
</t>
        </r>
      </text>
    </comment>
    <comment ref="Z16" authorId="1" shapeId="0" xr:uid="{00000000-0006-0000-0500-000002000000}">
      <text>
        <r>
          <rPr>
            <b/>
            <sz val="8"/>
            <color indexed="81"/>
            <rFont val="Tahoma"/>
            <family val="2"/>
          </rPr>
          <t>ONLY ENTER DECIMAL FORM OF PERCENT HERE AND ONLY IF REQUESTED BY THE REVIEWER.</t>
        </r>
      </text>
    </comment>
    <comment ref="A40" authorId="0" shapeId="0" xr:uid="{00000000-0006-0000-0500-000003000000}">
      <text>
        <r>
          <rPr>
            <sz val="10"/>
            <color indexed="81"/>
            <rFont val="Tahoma"/>
            <family val="2"/>
          </rPr>
          <t>PAVEMENT DESIGN QUANTITIES ARE TO BE INCLUDED IN THE COST ESTIMATE FOR ALL NEW STREETS.</t>
        </r>
      </text>
    </comment>
    <comment ref="A43" authorId="0" shapeId="0" xr:uid="{00000000-0006-0000-0500-000004000000}">
      <text>
        <r>
          <rPr>
            <sz val="10"/>
            <color indexed="81"/>
            <rFont val="Tahoma"/>
            <family val="2"/>
          </rPr>
          <t>IF PROPOSED SURFACE THICKNESS IS UNKNOWN ASSUME A 3
" SURFACE FOR BONDING/PERMITTING PURPOSES.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600-000001000000}">
      <text>
        <r>
          <rPr>
            <sz val="12"/>
            <color indexed="81"/>
            <rFont val="Tahoma"/>
            <family val="2"/>
          </rPr>
          <t>ADDITIONAL SHEETS HAVE BEEN HIDDEN PAST HERE</t>
        </r>
        <r>
          <rPr>
            <b/>
            <sz val="8"/>
            <color indexed="81"/>
            <rFont val="Tahoma"/>
            <family val="2"/>
          </rPr>
          <t xml:space="preserve">
</t>
        </r>
        <r>
          <rPr>
            <sz val="8"/>
            <color indexed="81"/>
            <rFont val="Tahoma"/>
            <family val="2"/>
          </rPr>
          <t xml:space="preserve">
</t>
        </r>
      </text>
    </comment>
    <comment ref="Z16" authorId="1" shapeId="0" xr:uid="{00000000-0006-0000-0600-000002000000}">
      <text>
        <r>
          <rPr>
            <b/>
            <sz val="8"/>
            <color indexed="81"/>
            <rFont val="Tahoma"/>
            <family val="2"/>
          </rPr>
          <t>ONLY ENTER DECIMAL FORM OF PERCENT HERE AND ONLY IF REQUESTED BY THE REVIEWER.</t>
        </r>
      </text>
    </comment>
    <comment ref="A19" authorId="0" shapeId="0" xr:uid="{00000000-0006-0000-0600-000003000000}">
      <text>
        <r>
          <rPr>
            <sz val="10"/>
            <color indexed="81"/>
            <rFont val="Tahoma"/>
            <family val="2"/>
          </rPr>
          <t>IF PRIVATE TRAFFIC ITEMS ARE INCLUDED IN THE PROJECT, THEY ARE TO BE ADDED TO THE PRIVATE MISCELLANEOUS  SECTION WITH THE UNIT COSTS PROVIDED IN THE PUBLIC TRAFFIC SECTION.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700-000001000000}">
      <text>
        <r>
          <rPr>
            <sz val="12"/>
            <color indexed="81"/>
            <rFont val="Tahoma"/>
            <family val="2"/>
          </rPr>
          <t>ADDITIONAL SHEETS HAVE BEEN HIDDEN PAST HERE</t>
        </r>
        <r>
          <rPr>
            <b/>
            <sz val="8"/>
            <color indexed="81"/>
            <rFont val="Tahoma"/>
            <family val="2"/>
          </rPr>
          <t xml:space="preserve">
</t>
        </r>
        <r>
          <rPr>
            <sz val="8"/>
            <color indexed="81"/>
            <rFont val="Tahoma"/>
            <family val="2"/>
          </rPr>
          <t xml:space="preserve">
</t>
        </r>
      </text>
    </comment>
    <comment ref="Z16" authorId="1" shapeId="0" xr:uid="{00000000-0006-0000-0700-000002000000}">
      <text>
        <r>
          <rPr>
            <b/>
            <sz val="8"/>
            <color indexed="81"/>
            <rFont val="Tahoma"/>
            <family val="2"/>
          </rPr>
          <t>ONLY ENTER DECIMAL FORM OF PERCENT HERE AND ONLY IF REQUESTED BY THE REVIEWER.</t>
        </r>
      </text>
    </comment>
    <comment ref="A46" authorId="0" shapeId="0" xr:uid="{00000000-0006-0000-0700-000003000000}">
      <text>
        <r>
          <rPr>
            <sz val="10"/>
            <color indexed="81"/>
            <rFont val="Tahoma"/>
            <family val="2"/>
          </rPr>
          <t>FOR SEWER MAINS GREATER THAN 15 INCH DIAMETER.
ADD 5%  FOR EACH  FOOT OF DEPTH GREATER THAN 9' AS A LUMP SUM.  (FOR EXAMPLE ADD 10% FOR A MANHOLE 11' DEEP.)</t>
        </r>
      </text>
    </comment>
    <comment ref="A47" authorId="0" shapeId="0" xr:uid="{00000000-0006-0000-0700-000004000000}">
      <text>
        <r>
          <rPr>
            <sz val="10"/>
            <color indexed="81"/>
            <rFont val="Tahoma"/>
            <family val="2"/>
          </rPr>
          <t>ADD 5%  FOR EACH  FOOT OF DEPTH GREATER THAN 9' AS A LUMP SUM.  (FOR EXAMPLE ADD 10% FOR A MANHOLE 11' DEEP.)</t>
        </r>
      </text>
    </comment>
    <comment ref="A48" authorId="0" shapeId="0" xr:uid="{00000000-0006-0000-0700-000005000000}">
      <text>
        <r>
          <rPr>
            <sz val="10"/>
            <color indexed="81"/>
            <rFont val="Tahoma"/>
            <family val="2"/>
          </rPr>
          <t>FOR SEWER MAINS GREATER THAN 15 INCH DIAMETER.
ADD 5%  FOR EACH  FOOT OF DEPTH GREATER THAN 9' AS A LUMP SUM.  (FOR EXAMPLE ADD 10% FOR A MANHOLE 11' DEEP.)</t>
        </r>
      </text>
    </comment>
    <comment ref="A49" authorId="0" shapeId="0" xr:uid="{00000000-0006-0000-0700-000006000000}">
      <text>
        <r>
          <rPr>
            <sz val="10"/>
            <color indexed="81"/>
            <rFont val="Tahoma"/>
            <family val="2"/>
          </rPr>
          <t>ADD 5%  FOR EACH  FOOT OF DEPTH GREATER THAN 9' AS A LUMP SUM.  (FOR EXAMPLE ADD 10% FOR A MANHOLE 11' DEEP.)</t>
        </r>
      </text>
    </comment>
    <comment ref="A50" authorId="0" shapeId="0" xr:uid="{00000000-0006-0000-0700-000007000000}">
      <text>
        <r>
          <rPr>
            <sz val="10"/>
            <color indexed="81"/>
            <rFont val="Tahoma"/>
            <family val="2"/>
          </rPr>
          <t>FOR SEWER MAINS GREATER THAN 15 INCH DIAMETER.
ADD 5%  FOR EACH  FOOT OF DEPTH GREATER THAN 9' AS A LUMP SUM.  (FOR EXAMPLE ADD 10% FOR A MANHOLE 11' DEEP.)</t>
        </r>
      </text>
    </comment>
    <comment ref="A51" authorId="0" shapeId="0" xr:uid="{00000000-0006-0000-0700-000008000000}">
      <text>
        <r>
          <rPr>
            <sz val="10"/>
            <color indexed="81"/>
            <rFont val="Tahoma"/>
            <family val="2"/>
          </rPr>
          <t>ADD 5%  FOR EACH  FOOT OF DEPTH GREATER THAN 9' AS A LUMP SUM.  (FOR EXAMPLE ADD 10% FOR A MANHOLE 11' DEEP.)</t>
        </r>
      </text>
    </comment>
    <comment ref="A52" authorId="0" shapeId="0" xr:uid="{00000000-0006-0000-0700-000009000000}">
      <text>
        <r>
          <rPr>
            <sz val="10"/>
            <color indexed="81"/>
            <rFont val="Tahoma"/>
            <family val="2"/>
          </rPr>
          <t>FOR SEWER MAINS GREATER THAN 15 INCH DIAMETER.
ADD 5%  FOR EACH  FOOT OF DEPTH GREATER THAN 9' AS A LUMP SUM.  (FOR EXAMPLE ADD 10% FOR A MANHOLE 11' DEEP.)</t>
        </r>
      </text>
    </comment>
    <comment ref="A53" authorId="0" shapeId="0" xr:uid="{00000000-0006-0000-0700-00000A000000}">
      <text>
        <r>
          <rPr>
            <sz val="10"/>
            <color indexed="81"/>
            <rFont val="Tahoma"/>
            <family val="2"/>
          </rPr>
          <t>ADD 5%  FOR EACH  FOOT OF DEPTH GREATER THAN 9' AS A LUMP SUM.  (FOR EXAMPLE ADD 10% FOR A MANHOLE 11' DEEP.)</t>
        </r>
      </text>
    </comment>
    <comment ref="A60" authorId="0" shapeId="0" xr:uid="{00000000-0006-0000-0700-00000B000000}">
      <text>
        <r>
          <rPr>
            <sz val="10"/>
            <color indexed="81"/>
            <rFont val="Tahoma"/>
            <family val="2"/>
          </rPr>
          <t>ADD 5%  FOR EACH  FOOT OF DEPTH GREATER THAN 9' AS A LUMP SUM.  (FOR EXAMPLE ADD 10% FOR A  LATERAL 11' DEEP.)</t>
        </r>
      </text>
    </comment>
    <comment ref="A61" authorId="0" shapeId="0" xr:uid="{00000000-0006-0000-0700-00000C000000}">
      <text>
        <r>
          <rPr>
            <sz val="10"/>
            <color indexed="81"/>
            <rFont val="Tahoma"/>
            <family val="2"/>
          </rPr>
          <t>ADD 5%  FOR EACH  FOOT OF DEPTH GREATER THAN 9' AS A LUMP SUM.  (FOR EXAMPLE ADD 10% FOR A  LATERAL 11' DEEP.)</t>
        </r>
      </text>
    </comment>
    <comment ref="A62" authorId="0" shapeId="0" xr:uid="{00000000-0006-0000-0700-00000D000000}">
      <text>
        <r>
          <rPr>
            <sz val="10"/>
            <color indexed="81"/>
            <rFont val="Tahoma"/>
            <family val="2"/>
          </rPr>
          <t>ADD 5%  FOR EACH  FOOT OF DEPTH GREATER THAN 9' AS A LUMP SUM.  (FOR EXAMPLE ADD 10% FOR A  LATERAL 11' DEEP.)</t>
        </r>
      </text>
    </comment>
    <comment ref="A63" authorId="0" shapeId="0" xr:uid="{00000000-0006-0000-0700-00000E000000}">
      <text>
        <r>
          <rPr>
            <sz val="10"/>
            <color indexed="81"/>
            <rFont val="Tahoma"/>
            <family val="2"/>
          </rPr>
          <t>ADD 5%  FOR EACH  FOOT OF DEPTH GREATER THAN 9' AS A LUMP SUM.  (FOR EXAMPLE ADD 10% FOR A  LATERAL 11' DEEP.)</t>
        </r>
      </text>
    </comment>
    <comment ref="A64" authorId="0" shapeId="0" xr:uid="{00000000-0006-0000-0700-00000F000000}">
      <text>
        <r>
          <rPr>
            <sz val="10"/>
            <color indexed="81"/>
            <rFont val="Tahoma"/>
            <family val="2"/>
          </rPr>
          <t>ADD 5%  FOR EACH  FOOT OF DEPTH GREATER THAN 9' AS A LUMP SUM.  (FOR EXAMPLE ADD 10% FOR A  LATERAL 11' DEEP.)</t>
        </r>
      </text>
    </comment>
    <comment ref="A65" authorId="0" shapeId="0" xr:uid="{00000000-0006-0000-0700-000010000000}">
      <text>
        <r>
          <rPr>
            <sz val="10"/>
            <color indexed="81"/>
            <rFont val="Tahoma"/>
            <family val="2"/>
          </rPr>
          <t>ADD 5%  FOR EACH  FOOT OF DEPTH GREATER THAN 9' AS A LUMP SUM.  (FOR EXAMPLE ADD 10% FOR A  MAIN 11' DEEP.)</t>
        </r>
      </text>
    </comment>
    <comment ref="A66" authorId="0" shapeId="0" xr:uid="{00000000-0006-0000-0700-000011000000}">
      <text>
        <r>
          <rPr>
            <sz val="10"/>
            <color indexed="81"/>
            <rFont val="Tahoma"/>
            <family val="2"/>
          </rPr>
          <t>ADD 5%  FOR EACH  FOOT OF DEPTH GREATER THAN 9' AS A LUMP SUM.  (FOR EXAMPLE ADD 10% FOR A  MAIN 11' DEEP.)</t>
        </r>
      </text>
    </comment>
    <comment ref="A67" authorId="0" shapeId="0" xr:uid="{00000000-0006-0000-0700-000012000000}">
      <text>
        <r>
          <rPr>
            <sz val="10"/>
            <color indexed="81"/>
            <rFont val="Tahoma"/>
            <family val="2"/>
          </rPr>
          <t>ADD 5%  FOR EACH  FOOT OF DEPTH GREATER THAN 9' AS A LUMP SUM.  (FOR EXAMPLE ADD 10% FOR A  MAIN 11' DEEP.)</t>
        </r>
      </text>
    </comment>
    <comment ref="A68" authorId="0" shapeId="0" xr:uid="{00000000-0006-0000-0700-000013000000}">
      <text>
        <r>
          <rPr>
            <sz val="10"/>
            <color indexed="81"/>
            <rFont val="Tahoma"/>
            <family val="2"/>
          </rPr>
          <t>ADD 5%  FOR EACH  FOOT OF DEPTH GREATER THAN 9' AS A LUMP SUM.  (FOR EXAMPLE ADD 10% FOR A  MAIN 11' DEEP.)</t>
        </r>
      </text>
    </comment>
    <comment ref="A69" authorId="0" shapeId="0" xr:uid="{00000000-0006-0000-0700-000014000000}">
      <text>
        <r>
          <rPr>
            <sz val="10"/>
            <color indexed="81"/>
            <rFont val="Tahoma"/>
            <family val="2"/>
          </rPr>
          <t>ADD 5%  FOR EACH  FOOT OF DEPTH GREATER THAN 9' AS A LUMP SUM.  (FOR EXAMPLE ADD 10% FOR A  MAIN 11' DEEP.)</t>
        </r>
      </text>
    </comment>
    <comment ref="A70" authorId="0" shapeId="0" xr:uid="{00000000-0006-0000-0700-000015000000}">
      <text>
        <r>
          <rPr>
            <sz val="10"/>
            <color indexed="81"/>
            <rFont val="Tahoma"/>
            <family val="2"/>
          </rPr>
          <t>ADD 5%  FOR EACH  FOOT OF DEPTH GREATER THAN 9' AS A LUMP SUM.  (FOR EXAMPLE ADD 10% FOR A  MAIN 11' DEEP.)</t>
        </r>
      </text>
    </comment>
    <comment ref="A71" authorId="0" shapeId="0" xr:uid="{00000000-0006-0000-0700-000016000000}">
      <text>
        <r>
          <rPr>
            <sz val="10"/>
            <color indexed="81"/>
            <rFont val="Tahoma"/>
            <family val="2"/>
          </rPr>
          <t>ADD 5%  FOR EACH  FOOT OF DEPTH GREATER THAN 9' AS A LUMP SUM.  (FOR EXAMPLE ADD 10% FOR A  MAIN 11' DEEP.)</t>
        </r>
      </text>
    </comment>
    <comment ref="A72" authorId="0" shapeId="0" xr:uid="{00000000-0006-0000-0700-000017000000}">
      <text>
        <r>
          <rPr>
            <sz val="10"/>
            <color indexed="81"/>
            <rFont val="Tahoma"/>
            <family val="2"/>
          </rPr>
          <t>ADD 5%  FOR EACH  FOOT OF DEPTH GREATER THAN 9' AS A LUMP SUM.  (FOR EXAMPLE ADD 10% FOR A  MAIN 11' DEEP.)</t>
        </r>
      </text>
    </comment>
    <comment ref="A73" authorId="0" shapeId="0" xr:uid="{00000000-0006-0000-0700-000018000000}">
      <text>
        <r>
          <rPr>
            <sz val="10"/>
            <color indexed="81"/>
            <rFont val="Tahoma"/>
            <family val="2"/>
          </rPr>
          <t>ADD 5%  FOR EACH  FOOT OF DEPTH GREATER THAN 9' AS A LUMP SUM.  (FOR EXAMPLE ADD 10% FOR A  MAIN 11' DEEP.)</t>
        </r>
      </text>
    </comment>
    <comment ref="A74" authorId="0" shapeId="0" xr:uid="{00000000-0006-0000-0700-000019000000}">
      <text>
        <r>
          <rPr>
            <sz val="10"/>
            <color indexed="81"/>
            <rFont val="Tahoma"/>
            <family val="2"/>
          </rPr>
          <t>ADD 5%  FOR EACH  FOOT OF DEPTH GREATER THAN 9' AS A LUMP SUM.  (FOR EXAMPLE ADD 10% FOR A  MAIN 11' DEEP.)</t>
        </r>
      </text>
    </comment>
    <comment ref="A75" authorId="0" shapeId="0" xr:uid="{00000000-0006-0000-0700-00001A000000}">
      <text>
        <r>
          <rPr>
            <sz val="10"/>
            <color indexed="81"/>
            <rFont val="Tahoma"/>
            <family val="2"/>
          </rPr>
          <t>ADD 5%  FOR EACH  FOOT OF DEPTH GREATER THAN 9' AS A LUMP SUM.  (FOR EXAMPLE ADD 10% FOR A  MAIN 11' DEEP.)</t>
        </r>
      </text>
    </comment>
    <comment ref="A76" authorId="0" shapeId="0" xr:uid="{00000000-0006-0000-0700-00001B000000}">
      <text>
        <r>
          <rPr>
            <sz val="10"/>
            <color indexed="81"/>
            <rFont val="Tahoma"/>
            <family val="2"/>
          </rPr>
          <t>ADD 5%  FOR EACH  FOOT OF DEPTH GREATER THAN 9' AS A LUMP SUM.  (FOR EXAMPLE ADD 10% FOR A  MAIN 11' DEEP.)</t>
        </r>
      </text>
    </comment>
    <comment ref="A77" authorId="0" shapeId="0" xr:uid="{00000000-0006-0000-0700-00001C000000}">
      <text>
        <r>
          <rPr>
            <sz val="10"/>
            <color indexed="81"/>
            <rFont val="Tahoma"/>
            <family val="2"/>
          </rPr>
          <t>ADD 5%  FOR EACH  FOOT OF DEPTH GREATER THAN 9' AS A LUMP SUM.  (FOR EXAMPLE ADD 10% FOR A  MAIN 11' DEEP.)</t>
        </r>
      </text>
    </comment>
    <comment ref="A78" authorId="0" shapeId="0" xr:uid="{00000000-0006-0000-0700-00001D000000}">
      <text>
        <r>
          <rPr>
            <sz val="10"/>
            <color indexed="81"/>
            <rFont val="Tahoma"/>
            <family val="2"/>
          </rPr>
          <t>ADD 5%  FOR EACH  FOOT OF DEPTH GREATER THAN 9' AS A LUMP SUM.  (FOR EXAMPLE ADD 10% FOR A  MAIN 11' DEEP.)</t>
        </r>
      </text>
    </comment>
    <comment ref="A79" authorId="0" shapeId="0" xr:uid="{00000000-0006-0000-0700-00001E000000}">
      <text>
        <r>
          <rPr>
            <sz val="10"/>
            <color indexed="81"/>
            <rFont val="Tahoma"/>
            <family val="2"/>
          </rPr>
          <t>ADD 5%  FOR EACH  FOOT OF DEPTH GREATER THAN 9' AS A LUMP SUM.  (FOR EXAMPLE ADD 10% FOR A  MAIN 11' DEEP.)</t>
        </r>
      </text>
    </comment>
    <comment ref="A80" authorId="0" shapeId="0" xr:uid="{00000000-0006-0000-0700-00001F000000}">
      <text>
        <r>
          <rPr>
            <sz val="10"/>
            <color indexed="81"/>
            <rFont val="Tahoma"/>
            <family val="2"/>
          </rPr>
          <t>ADD 5%  FOR EACH  FOOT OF DEPTH GREATER THAN 9' AS A LUMP SUM.  (FOR EXAMPLE ADD 10% FOR A  MAIN 11' DEEP.)</t>
        </r>
      </text>
    </comment>
    <comment ref="A81" authorId="0" shapeId="0" xr:uid="{00000000-0006-0000-0700-000020000000}">
      <text>
        <r>
          <rPr>
            <sz val="10"/>
            <color indexed="81"/>
            <rFont val="Tahoma"/>
            <family val="2"/>
          </rPr>
          <t>ADD 5%  FOR EACH  FOOT OF DEPTH GREATER THAN 9' AS A LUMP SUM.  (FOR EXAMPLE ADD 10% FOR A  MAIN 11' DEEP.)</t>
        </r>
      </text>
    </comment>
    <comment ref="A82" authorId="0" shapeId="0" xr:uid="{00000000-0006-0000-0700-000021000000}">
      <text>
        <r>
          <rPr>
            <sz val="10"/>
            <color indexed="81"/>
            <rFont val="Tahoma"/>
            <family val="2"/>
          </rPr>
          <t>ADD 5%  FOR EACH  FOOT OF DEPTH GREATER THAN 9' AS A LUMP SUM.  (FOR EXAMPLE ADD 10% FOR A  MAIN 11' DEEP.)</t>
        </r>
      </text>
    </comment>
    <comment ref="A83" authorId="0" shapeId="0" xr:uid="{00000000-0006-0000-0700-000022000000}">
      <text>
        <r>
          <rPr>
            <sz val="10"/>
            <color indexed="81"/>
            <rFont val="Tahoma"/>
            <family val="2"/>
          </rPr>
          <t>ADD 5%  FOR EACH  FOOT OF DEPTH GREATER THAN 9' AS A LUMP SUM.  (FOR EXAMPLE ADD 10% FOR A  MAIN 11' DEEP.)</t>
        </r>
      </text>
    </comment>
    <comment ref="A84" authorId="0" shapeId="0" xr:uid="{00000000-0006-0000-0700-000023000000}">
      <text>
        <r>
          <rPr>
            <sz val="10"/>
            <color indexed="81"/>
            <rFont val="Tahoma"/>
            <family val="2"/>
          </rPr>
          <t>ADD 5%  FOR EACH  FOOT OF DEPTH GREATER THAN 9' AS A LUMP SUM.  (FOR EXAMPLE ADD 10% FOR A  MAIN 11' DEEP.)</t>
        </r>
      </text>
    </comment>
    <comment ref="A85" authorId="0" shapeId="0" xr:uid="{00000000-0006-0000-0700-000024000000}">
      <text>
        <r>
          <rPr>
            <sz val="10"/>
            <color indexed="81"/>
            <rFont val="Tahoma"/>
            <family val="2"/>
          </rPr>
          <t>ADD 5%  FOR EACH  FOOT OF DEPTH GREATER THAN 9' AS A LUMP SUM.  (FOR EXAMPLE ADD 10% FOR A  MAIN 11' DEEP.)</t>
        </r>
      </text>
    </comment>
    <comment ref="A86" authorId="0" shapeId="0" xr:uid="{00000000-0006-0000-0700-000025000000}">
      <text>
        <r>
          <rPr>
            <sz val="10"/>
            <color indexed="81"/>
            <rFont val="Tahoma"/>
            <family val="2"/>
          </rPr>
          <t>ADD 5%  FOR EACH  FOOT OF DEPTH GREATER THAN 9' AS A LUMP SUM.  (FOR EXAMPLE ADD 10% FOR A  MAIN 11' DEEP.)</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 xml:space="preserve"> CLS</author>
  </authors>
  <commentList>
    <comment ref="J16" authorId="0" shapeId="0" xr:uid="{00000000-0006-0000-0800-000001000000}">
      <text>
        <r>
          <rPr>
            <sz val="12"/>
            <color indexed="81"/>
            <rFont val="Tahoma"/>
            <family val="2"/>
          </rPr>
          <t xml:space="preserve">ADDITIONAL SHEETS HAVE BEEN HIDDEN PAST HERE
</t>
        </r>
        <r>
          <rPr>
            <sz val="8"/>
            <color indexed="81"/>
            <rFont val="Tahoma"/>
            <family val="2"/>
          </rPr>
          <t xml:space="preserve">
</t>
        </r>
      </text>
    </comment>
    <comment ref="Z16" authorId="1" shapeId="0" xr:uid="{00000000-0006-0000-0800-000002000000}">
      <text>
        <r>
          <rPr>
            <b/>
            <sz val="8"/>
            <color indexed="81"/>
            <rFont val="Tahoma"/>
            <family val="2"/>
          </rPr>
          <t>ONLY ENTER DECIMAL FORM OF PERCENT HERE AND ONLY IF REQUESTED BY THE REVIEWER.</t>
        </r>
      </text>
    </comment>
    <comment ref="A36" authorId="2" shapeId="0" xr:uid="{00000000-0006-0000-0800-000003000000}">
      <text>
        <r>
          <rPr>
            <sz val="10"/>
            <color indexed="81"/>
            <rFont val="Tahoma"/>
            <family val="2"/>
          </rPr>
          <t>RETAINING WALLS WITHIN THE ROW AND SUPPORTING PUBIC IMPROVEMENTS ARE CONSIDERED PUBLIC, MUST BE BONDED FOR  AT 110% AND ARE TO BE INCLUDED WITH AN ENGINEERING PERMIT AFTER THE STRUCTURAL DESIGN HAS BEEN APPROVED BY STRUCTURAL REVIEWER.</t>
        </r>
      </text>
    </comment>
    <comment ref="A37" authorId="2" shapeId="0" xr:uid="{00000000-0006-0000-0800-000004000000}">
      <text>
        <r>
          <rPr>
            <sz val="10"/>
            <color indexed="81"/>
            <rFont val="Tahoma"/>
            <family val="2"/>
          </rPr>
          <t>RETAINING WALLS WITHIN THE ROW AND SUPPORTING PUBIC IMPROVEMENTS ARE CONSIDERED PUBLIC, MUST BE BONDED FOR  AT 110% AND ARE TO BE INCLUDED WITH AN ENGINEERING PERMIT AFTER THE STRUCTURAL DESIGN HAS BEEN APPROVED BY STRUCTURAL REVIEWER.</t>
        </r>
      </text>
    </comment>
    <comment ref="A38" authorId="2" shapeId="0" xr:uid="{00000000-0006-0000-0800-000005000000}">
      <text>
        <r>
          <rPr>
            <sz val="10"/>
            <color indexed="81"/>
            <rFont val="Tahoma"/>
            <family val="2"/>
          </rPr>
          <t>RETAINING WALLS WITHIN THE ROW AND SUPPORTING PUBIC IMPROVEMENTS ARE CONSIDERED PUBLIC, MUST BE BONDED FOR  AT 110% AND ARE TO BE INCLUDED WITH AN ENGINEERING PERMIT AFTER THE STRUCTURAL DESIGN HAS BEEN APPROVED BY STRUCTURAL REVIEWER.</t>
        </r>
      </text>
    </comment>
    <comment ref="A39" authorId="2" shapeId="0" xr:uid="{00000000-0006-0000-0800-000006000000}">
      <text>
        <r>
          <rPr>
            <sz val="10"/>
            <color indexed="81"/>
            <rFont val="Tahoma"/>
            <family val="2"/>
          </rPr>
          <t>RETAINING WALLS WITHIN THE ROW AND SUPPORTING PUBIC IMPROVEMENTS ARE CONSIDERED PUBLIC, MUST BE BONDED FOR  AT 110% AND ARE TO BE INCLUDED WITH AN ENGINEERING PERMIT AFTER THE STRUCTURAL DESIGN HAS BEEN APPROVED BY STRUCTURAL REVIEWER.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Chris Scobba</author>
    <author>CLS</author>
  </authors>
  <commentList>
    <comment ref="J16" authorId="0" shapeId="0" xr:uid="{00000000-0006-0000-0900-000001000000}">
      <text>
        <r>
          <rPr>
            <sz val="12"/>
            <color indexed="81"/>
            <rFont val="Tahoma"/>
            <family val="2"/>
          </rPr>
          <t xml:space="preserve">ADDITIONAL SHEETS HAVE BEEN HIDDEN PAST HERE
</t>
        </r>
        <r>
          <rPr>
            <sz val="8"/>
            <color indexed="81"/>
            <rFont val="Tahoma"/>
            <family val="2"/>
          </rPr>
          <t xml:space="preserve">
</t>
        </r>
      </text>
    </comment>
    <comment ref="Z16" authorId="1" shapeId="0" xr:uid="{00000000-0006-0000-0900-000002000000}">
      <text>
        <r>
          <rPr>
            <b/>
            <sz val="8"/>
            <color indexed="81"/>
            <rFont val="Tahoma"/>
            <family val="2"/>
          </rPr>
          <t>ONLY ENTER DECIMAL FORM OF PERCENT HERE AND ONLY IF REQUESTED BY THE REVIEWER.</t>
        </r>
      </text>
    </comment>
  </commentList>
</comments>
</file>

<file path=xl/sharedStrings.xml><?xml version="1.0" encoding="utf-8"?>
<sst xmlns="http://schemas.openxmlformats.org/spreadsheetml/2006/main" count="3260" uniqueCount="562">
  <si>
    <t xml:space="preserve">DESCRIPTION  </t>
  </si>
  <si>
    <t>TOTAL</t>
  </si>
  <si>
    <t>UNIT</t>
  </si>
  <si>
    <t>QUANTITY</t>
  </si>
  <si>
    <t>PRICE</t>
  </si>
  <si>
    <t>COST</t>
  </si>
  <si>
    <t>LF</t>
  </si>
  <si>
    <t>EA</t>
  </si>
  <si>
    <t xml:space="preserve"> </t>
  </si>
  <si>
    <t>8" GATE VALVE</t>
  </si>
  <si>
    <t>12" GATE VALVE</t>
  </si>
  <si>
    <t>10" GATE VALVE</t>
  </si>
  <si>
    <t>18" RCP STORM DRAIN</t>
  </si>
  <si>
    <t>24" RCP STORM DRAIN</t>
  </si>
  <si>
    <t>30" RCP STORM DRAIN</t>
  </si>
  <si>
    <t>SF</t>
  </si>
  <si>
    <t>36" RCP STORM DRAIN</t>
  </si>
  <si>
    <t>42" RCP STORM DRAIN</t>
  </si>
  <si>
    <t>48" RCP STORM DRAIN</t>
  </si>
  <si>
    <t>54" RCP STORM DRAIN</t>
  </si>
  <si>
    <t>60" RCP STORM DRAIN</t>
  </si>
  <si>
    <t>72" RCP STORM DRAIN</t>
  </si>
  <si>
    <t>CURB &amp; GUTTER REMOVAL</t>
  </si>
  <si>
    <t>BOND ESTIMATE</t>
  </si>
  <si>
    <t>TOTAL BOND AMOUNT:</t>
  </si>
  <si>
    <t>16" GATE VALVE</t>
  </si>
  <si>
    <t>6" GATE VALVE</t>
  </si>
  <si>
    <t>20" GATE VALVE</t>
  </si>
  <si>
    <t>CONNECT TO EXISTING S.D.</t>
  </si>
  <si>
    <t>SIDEWALK REMOVAL</t>
  </si>
  <si>
    <t>SHEET</t>
  </si>
  <si>
    <t>GRADING</t>
  </si>
  <si>
    <t>STRAW MAT</t>
  </si>
  <si>
    <t>JUTE MAT</t>
  </si>
  <si>
    <t>STRAW BALES</t>
  </si>
  <si>
    <t>SILT FENCE</t>
  </si>
  <si>
    <t>FIBER ROLLS</t>
  </si>
  <si>
    <t>FIBER MATT</t>
  </si>
  <si>
    <t>HYDRO-SEED</t>
  </si>
  <si>
    <t>SUB DRAIN HEADWALL</t>
  </si>
  <si>
    <t>AC SPILLWAY (D-22)</t>
  </si>
  <si>
    <t xml:space="preserve">PCC BOX CULVERT </t>
  </si>
  <si>
    <t>CONCRETE (STRUCTURAL)</t>
  </si>
  <si>
    <t>HEC-2 STUDY &amp; FEMA REVISION</t>
  </si>
  <si>
    <t>LS</t>
  </si>
  <si>
    <t>AC OVERLAY (1"-2")</t>
  </si>
  <si>
    <t>ALLEY APRON, PER G-17</t>
  </si>
  <si>
    <t>ROLLED CURB, PER G-4</t>
  </si>
  <si>
    <t>AC PAVING (2" SURFACE)</t>
  </si>
  <si>
    <t>AC PAVING (3" SURFACE)</t>
  </si>
  <si>
    <t>AC PAVING (4" SURFACE)</t>
  </si>
  <si>
    <t>AC PAVING (5" SURFACE)</t>
  </si>
  <si>
    <t>CTB PAVING (4" SURFACE)</t>
  </si>
  <si>
    <t>CTB PAVING (6" SURFACE)</t>
  </si>
  <si>
    <t>CTB PAVING (8" SURFACE)</t>
  </si>
  <si>
    <t>PCC PAVING (5" THICK)</t>
  </si>
  <si>
    <t>PCC PAVING (5.5" THICK)</t>
  </si>
  <si>
    <t>PCC PAVING (6" THICK)</t>
  </si>
  <si>
    <t>PCC PAVING (8" THICK)</t>
  </si>
  <si>
    <t>PCC PAVING (9" THICK)</t>
  </si>
  <si>
    <t>PAVING SUBGRADE PREPARATION</t>
  </si>
  <si>
    <t>DETECTOR LOOPS</t>
  </si>
  <si>
    <t>TRAFFIC SIGNAL (2X2 INTERSECTION)</t>
  </si>
  <si>
    <t>TRAFFIC SIGNAL (4X2 INTERSECTION)</t>
  </si>
  <si>
    <t>TRAFFIC SIGNAL (4X4 INTERSECTION)</t>
  </si>
  <si>
    <t>TRAFFIC SIGNAL (4X6 INTERSECTION)</t>
  </si>
  <si>
    <t>TRAFFIC SIGNAL (6X6 INTERSECTION)</t>
  </si>
  <si>
    <t>TRAFFIC SIGNAL (8X6 INTERSECTION)</t>
  </si>
  <si>
    <t>TRAFFIC SIGNAL INTERCONNECTION</t>
  </si>
  <si>
    <t>4" PRESSURE PVC SEWER</t>
  </si>
  <si>
    <t>6" PRESSURE PVC SEWER</t>
  </si>
  <si>
    <t>RELOCATE FIRE HYDRANT</t>
  </si>
  <si>
    <t>8" PRESSURE REDUCER W/BOX</t>
  </si>
  <si>
    <t xml:space="preserve">4" GATE VALVE </t>
  </si>
  <si>
    <t>SHRUBS (1 GALLON)</t>
  </si>
  <si>
    <t>SHRUBS (5 GALLON)</t>
  </si>
  <si>
    <t>SLOPE PLANTING (GROUND COVER)</t>
  </si>
  <si>
    <t>SLOPE PLANTING (HYDRO-SEEDING)</t>
  </si>
  <si>
    <t>TREE/YR</t>
  </si>
  <si>
    <t>XX</t>
  </si>
  <si>
    <t>SEWER ACCESS ROAD (4" DECOMPOSED GRANITE)</t>
  </si>
  <si>
    <t>SUB DRAIN (8" DIAMETER)</t>
  </si>
  <si>
    <t xml:space="preserve">CONCRETE ENERGY DISSIPATER, PER D-41 </t>
  </si>
  <si>
    <t>CONCRETE LUG, PER D-63</t>
  </si>
  <si>
    <t>SUBTOTAL:</t>
  </si>
  <si>
    <t xml:space="preserve">CURB INLET, PER D-1 ( TYPE A ) </t>
  </si>
  <si>
    <t xml:space="preserve">CURB INLET, PER D-2 ( TYPE B ) </t>
  </si>
  <si>
    <t xml:space="preserve">CURB INLET, PER D-3 ( TYPE C ) </t>
  </si>
  <si>
    <t>CURB OUTLET, PER D-25 ( TYPE A )</t>
  </si>
  <si>
    <t>CURTAIN WALL, PER D-38</t>
  </si>
  <si>
    <t>DRAINAGE DITCH, PER D-75</t>
  </si>
  <si>
    <t>INLET APRON, PER D-39</t>
  </si>
  <si>
    <t>CONCRETE PIPE COLLAR,  PER D-62</t>
  </si>
  <si>
    <t>DRAINAGE TOTAL:</t>
  </si>
  <si>
    <t>CATCH BASIN, PER D-7 ( TYPE F )</t>
  </si>
  <si>
    <t>CATCH BASIN, PER D-29 ( TYPE I )</t>
  </si>
  <si>
    <t>PCC DRAINAGE CHANNEL, PER D-70 &amp; 71</t>
  </si>
  <si>
    <t>EARTHWORK TOTAL:</t>
  </si>
  <si>
    <t>SURFACE IMPROVEMENTS TOTAL:</t>
  </si>
  <si>
    <t>MEDIAN CURB &amp; GUTTER, PER G-6 ( TYPE B-2 )</t>
  </si>
  <si>
    <t>CUT-OFF WALL @ END OF PAVEMENT, PER G-22 &amp; 23</t>
  </si>
  <si>
    <t>CROSS-GUTTER, PER G-12 &amp; 13</t>
  </si>
  <si>
    <t>DRIVEWAY, PER G-14A,B,C, &amp; SDG-114</t>
  </si>
  <si>
    <t xml:space="preserve">PAVEMENT DESIGN, PER SDG-113 (SCHEDULE J) </t>
  </si>
  <si>
    <t>TRENCH RESURFACING, PER SDG-107&amp;108</t>
  </si>
  <si>
    <t>AC PAVEMENT REMOVAL</t>
  </si>
  <si>
    <t>4" AC BERM, PER G-5</t>
  </si>
  <si>
    <t>6" AC BERM, PER G-5</t>
  </si>
  <si>
    <t>8" AC BERM, PER G-5</t>
  </si>
  <si>
    <t>6" CURB &amp; GUTTER, PER G-2 ( TYPE H )</t>
  </si>
  <si>
    <t>8" CURB &amp; GUTTER, PER G-2 ( TYPE H )</t>
  </si>
  <si>
    <t>MEDIAN, PER SDG-112 ( DECORATIVE CONCRETE )</t>
  </si>
  <si>
    <t>MEDIAN, PER SDG-112 ( PAVERS )</t>
  </si>
  <si>
    <t>STREET NAME SIGN, PER SDM-102</t>
  </si>
  <si>
    <t>TRAFFIC TOTAL:</t>
  </si>
  <si>
    <t>ADDITIONAL ITEM</t>
  </si>
  <si>
    <t>TREE (5 GALLON)</t>
  </si>
  <si>
    <t>TREE (15 GALLON)</t>
  </si>
  <si>
    <t>TREE (24" BOX)</t>
  </si>
  <si>
    <t>TREE (36" BOX)</t>
  </si>
  <si>
    <t>TREE (48" BOX)</t>
  </si>
  <si>
    <t>TREE GRATE (W/2FRAME)</t>
  </si>
  <si>
    <t>TREE MAINTENANCE (TREES/YEAR)</t>
  </si>
  <si>
    <t>SLOPE PLANTING (GROUND COVER + TREES)</t>
  </si>
  <si>
    <t>BACKFLOW PREVENTION ASSEMBLY (W/ENCLOSURE)</t>
  </si>
  <si>
    <t xml:space="preserve">SLOPE IRRIGATION </t>
  </si>
  <si>
    <t>LANDSCAPING TOTAL:</t>
  </si>
  <si>
    <t>VEHICULAR BRIDGE</t>
  </si>
  <si>
    <t>PEDESTRIAN BRIDGE</t>
  </si>
  <si>
    <t>CRASH CUSHION (G.R.E.A.T.)</t>
  </si>
  <si>
    <t>EXCAVATION (FOR STRUCTURES)</t>
  </si>
  <si>
    <t>FENCE, PER M-6 (4' HIGH CHAIN LINK)</t>
  </si>
  <si>
    <t>FENCE, PER M-6 (5' HIGH CHAIN LINK)</t>
  </si>
  <si>
    <t>FENCE, PER M-6 (6' HIGH CHAIN LINK)</t>
  </si>
  <si>
    <t>GUARD BARRICADE, PER M-9</t>
  </si>
  <si>
    <t>GUARD RAIL POST, PER M-9</t>
  </si>
  <si>
    <t>PCC MEDIAN BARRIER (TYPE 50)</t>
  </si>
  <si>
    <t>SAW CUT EXISTING (AC/PCC)</t>
  </si>
  <si>
    <t>SURVEY MONUMENT, PER M-10</t>
  </si>
  <si>
    <t>MASONRY RETAINING WALL</t>
  </si>
  <si>
    <t>CAST IN PLACE RETAINING WALL</t>
  </si>
  <si>
    <t>GRAVITY RETAINING WALL</t>
  </si>
  <si>
    <t>TOTAL LAND DEVELOPMENT:</t>
  </si>
  <si>
    <t>EARTHWORK</t>
  </si>
  <si>
    <t xml:space="preserve">4" PCC SIDEWALK, PER G-7 </t>
  </si>
  <si>
    <t>MEDIAN, PER SDG-112 ( STAMPED CONCRETE )</t>
  </si>
  <si>
    <t>UTILITIES TOTAL:</t>
  </si>
  <si>
    <t>CRIB-BLOCK RETAINING WALL</t>
  </si>
  <si>
    <t>MISCELLANEOUS TOTAL:</t>
  </si>
  <si>
    <t>LANDSCAPE PLANTING</t>
  </si>
  <si>
    <t>LANDSCAPE IRRIGATION</t>
  </si>
  <si>
    <t>Filter</t>
  </si>
  <si>
    <t>6" CURB &amp; GUTTER PER G-2 (TYPE G)</t>
  </si>
  <si>
    <t>8" CURB &amp; GUTTER PER G-2 (TYPE G)</t>
  </si>
  <si>
    <t>TRAFFIC CONTROL…………………………………………………..</t>
  </si>
  <si>
    <t xml:space="preserve">CURB INLET, PER D-45 ( TYPE J ) </t>
  </si>
  <si>
    <t>CONCRETE WASHOUT</t>
  </si>
  <si>
    <t>GRAVEL BAG</t>
  </si>
  <si>
    <t>LAND DEVELOPMENT TOTALS</t>
  </si>
  <si>
    <t>LANDSCAPE &amp; IRRIGATION</t>
  </si>
  <si>
    <t>ENGINEER COMPANY NAME</t>
  </si>
  <si>
    <t>EXCAVATE AND FILL</t>
  </si>
  <si>
    <t>EXCAVATE AND EXPORT</t>
  </si>
  <si>
    <t>IMPORT AND FILL</t>
  </si>
  <si>
    <t>RCE SEAL</t>
  </si>
  <si>
    <t>PRIVATE IMPROVEMENTS</t>
  </si>
  <si>
    <t xml:space="preserve"> LANDSCAPE &amp; IRRIGATION TOTAL………………………………………………...……...………………………....</t>
  </si>
  <si>
    <t>PUBLIC IMPROVEMENTS</t>
  </si>
  <si>
    <t>CY</t>
  </si>
  <si>
    <t>CONTAMINATED SOIL REMOVAL</t>
  </si>
  <si>
    <t>CLEAR AND GRUB</t>
  </si>
  <si>
    <t>BEST MANAGEMENT PRACTICES (BMP"S)</t>
  </si>
  <si>
    <t>INLET  PROTECTION  (SEDIMENT)</t>
  </si>
  <si>
    <t>SUB DRAIN (4" DIAMETER)</t>
  </si>
  <si>
    <t>SUB DRAIN (6" DIAMETER)</t>
  </si>
  <si>
    <t>HYDRAULIC MULCH</t>
  </si>
  <si>
    <t>POTENTIAL DESIGN ISSUES (REF: CITY OF SAN DIEGO DRAINAGE DESIGN MANUAL)</t>
  </si>
  <si>
    <t>MISCELLANEOUS SWPPP ITEMS</t>
  </si>
  <si>
    <t>SHORING (SUBSURFACE STRUCTURE)</t>
  </si>
  <si>
    <t>TRENCH SHORING (5'-10' DEEP)</t>
  </si>
  <si>
    <t>TRENCH SHORING (11'-15' DEEP)</t>
  </si>
  <si>
    <t>TRENCH SHORING (16'-20' DEEP)</t>
  </si>
  <si>
    <t>RIP RAP ,  PER D-40 ( 2 TON)</t>
  </si>
  <si>
    <t>RIP RAP ,  PER D-40 ( 0.25 -1.0 TON )</t>
  </si>
  <si>
    <t>RIP RAP ,  PER D-40 ( NO. 2 BACKING )</t>
  </si>
  <si>
    <t>'CATCH BASIN, PER D-8 ( TYPE G )</t>
  </si>
  <si>
    <t>'CLEAN OUT, PER D-9  ( TYPE A )</t>
  </si>
  <si>
    <t>'CLEAN OUT, PER D-10 (TYPE B )</t>
  </si>
  <si>
    <t>STRAIGHT HEAD WALL PER D-30&amp;31 (TYPE A)</t>
  </si>
  <si>
    <t>WING/U TYPE HEAD WALL PER D-34/35A&amp;B (18" TO 36"/36" TO 60")</t>
  </si>
  <si>
    <t>WING/U TYPE HEAD WALL PER D-35A&amp;B (60" TO 84")</t>
  </si>
  <si>
    <t>AC SLURRY SEAL</t>
  </si>
  <si>
    <t>ADJUST TO  GRADE</t>
  </si>
  <si>
    <t>AGGREGATE BASE (AB)</t>
  </si>
  <si>
    <t>MEDIAN CURB &amp; GUTTER, PER G-6 ( TYPE B-1 )</t>
  </si>
  <si>
    <t>MEDIAN PCC, PER SDG-112 (DECORATIVE)</t>
  </si>
  <si>
    <t>MEDIAN PCC, PER SDG-112 (STAMPED CONCRETE)</t>
  </si>
  <si>
    <t>MEDIAN PCC, PER SDG-112 (INTERLOCKING PAVERS)</t>
  </si>
  <si>
    <t>AC PAVING (1" SURFACE)</t>
  </si>
  <si>
    <t>CTB PAVING (12" SURFACE)</t>
  </si>
  <si>
    <t>CTB PAVING (14" SURFACE)</t>
  </si>
  <si>
    <t>CTB PAVING (16" SURFACE)</t>
  </si>
  <si>
    <t>CTB PAVING (18+" SURFACE)</t>
  </si>
  <si>
    <t>PEDESTRIAN BARRICADE, PER SDE 103</t>
  </si>
  <si>
    <t>BIKE LANE SIGNING AND STRIPING</t>
  </si>
  <si>
    <t>MI</t>
  </si>
  <si>
    <t>PULL BOX RELOCATION</t>
  </si>
  <si>
    <t>PULL BOX, PER SDI-105 (ALL TYPES)</t>
  </si>
  <si>
    <t>STREET LIGHT, PER SDE-101, E-2 H.P. SODIUM</t>
  </si>
  <si>
    <t>STREET LIGHT, PER SDE-101, E-2 L.P. SODIUM</t>
  </si>
  <si>
    <t>SEWER MANHOLE LOCKING COVER, PER M-4</t>
  </si>
  <si>
    <t>SEWER ACCESS ROAD, PER SDG-113 (AC )</t>
  </si>
  <si>
    <t>SEWER ACCESS ROAD, PER SDG-113 (CONCRETE )</t>
  </si>
  <si>
    <t>16" STEEL CASING</t>
  </si>
  <si>
    <t>19" STEEL CASING</t>
  </si>
  <si>
    <t>21" STEEL CASING</t>
  </si>
  <si>
    <t>24" STEEL CASING</t>
  </si>
  <si>
    <t>30" STEEL CASING</t>
  </si>
  <si>
    <t>33" STEEL CASING</t>
  </si>
  <si>
    <t>36" STEEL CASING</t>
  </si>
  <si>
    <t>39" STEEL CASING</t>
  </si>
  <si>
    <t>42" STEEL CASING</t>
  </si>
  <si>
    <t>48" STEEL CASING</t>
  </si>
  <si>
    <t>52" STEEL CASING</t>
  </si>
  <si>
    <t>60" STEEL CASING</t>
  </si>
  <si>
    <t>18" RCP STORM DRAIN (WATER TIGHT JOINTS)</t>
  </si>
  <si>
    <t>24" RCP STORM DRAIN (WATER TIGHT JOINTS)</t>
  </si>
  <si>
    <t>30" RCP STORM DRAIN (WATER TIGHT JOINTS)</t>
  </si>
  <si>
    <t>36" RCP STORM DRAIN (WATER TIGHT JOINTS)</t>
  </si>
  <si>
    <t>42" RCP STORM DRAIN (WATER TIGHT JOINTS)</t>
  </si>
  <si>
    <t>48" RCP STORM DRAIN (WATER TIGHT JOINTS)</t>
  </si>
  <si>
    <t>54" RCP STORM DRAIN (WATER TIGHT JOINTS)</t>
  </si>
  <si>
    <t>60" RCP STORM DRAIN (WATER TIGHT JOINTS)</t>
  </si>
  <si>
    <t>72" RCP STORM DRAIN (WATER TIGHT JOINTS)</t>
  </si>
  <si>
    <t>SECTION 1-EARTHWORK</t>
  </si>
  <si>
    <t>TRAFFIC CONTROLS</t>
  </si>
  <si>
    <t>SECTION 7-LANDSCAPE &amp; IRRIGATION</t>
  </si>
  <si>
    <t>WATER &amp; WASTEWATER UTILITIES……………………...…………………………………………</t>
  </si>
  <si>
    <t>ENGINEER COMPANY STREET ADDRESS</t>
  </si>
  <si>
    <t>ENGINEER COMPANY CITY, STATE AND ZIP</t>
  </si>
  <si>
    <t>STABILIZED CONSTRUCTION ENTRANCE</t>
  </si>
  <si>
    <t>CURB OUTLET-SIDEWALK UNDER DRAIN, PER D-27</t>
  </si>
  <si>
    <t>CUTOFF WALL , PER D-72</t>
  </si>
  <si>
    <t>L TYPE HEADWALL PER D-36 &amp; 37</t>
  </si>
  <si>
    <t>CONCRETE ENERGY DISSIPATER, PER D-41</t>
  </si>
  <si>
    <t>STEP 3 ILLUSTRATION</t>
  </si>
  <si>
    <t>STEP 4 ILLUSTRATION</t>
  </si>
  <si>
    <t>STEP 1</t>
  </si>
  <si>
    <t>STEP 2</t>
  </si>
  <si>
    <t>STEP 3</t>
  </si>
  <si>
    <t>STEP 4</t>
  </si>
  <si>
    <t>STEP 5</t>
  </si>
  <si>
    <t>STEP 5 ILLUSTRATION</t>
  </si>
  <si>
    <t>STEP 1 ILLUSTRATION</t>
  </si>
  <si>
    <t>STEP 2 ILLUSTRATION</t>
  </si>
  <si>
    <t>REPORT INSTRUCTIONS:</t>
  </si>
  <si>
    <t>START</t>
  </si>
  <si>
    <t>Apply the filter for "print" with the pull-down in column 'A' row 22. This will collapse all rows that do not have quantities input into their respective sheets.</t>
  </si>
  <si>
    <t>COST ESTIMATE REPORT</t>
  </si>
  <si>
    <t xml:space="preserve"> 50%  of Landscape &amp; Irrigation Total………………………………………………………………………………</t>
  </si>
  <si>
    <t>Throughout this spreadsheet comment windows designated with a small red triangle are contained within select cells that provide information as to the applicability of an area or specific cell. It is recommended that these comments are read so that the review process is simplified.</t>
  </si>
  <si>
    <t>LUMP</t>
  </si>
  <si>
    <r>
      <t>This spreadsheet was prepared with Microsoft Office 2003 and contains macros. To operate most efficiently you will need to be working with the same version of Office and the macro security must be set to "medium" under the "</t>
    </r>
    <r>
      <rPr>
        <u/>
        <sz val="10"/>
        <rFont val="Courier"/>
        <family val="3"/>
      </rPr>
      <t>T</t>
    </r>
    <r>
      <rPr>
        <sz val="10"/>
        <rFont val="Courier"/>
      </rPr>
      <t>ools-</t>
    </r>
    <r>
      <rPr>
        <u/>
        <sz val="10"/>
        <rFont val="Courier"/>
        <family val="3"/>
      </rPr>
      <t>M</t>
    </r>
    <r>
      <rPr>
        <sz val="10"/>
        <rFont val="Courier"/>
      </rPr>
      <t>acro" pull down menu. If the version of Microsoft Office Excel that this spreadsheet is opened in is not 2003 or later, the functionality of the spreadsheet may be compromised as earlier versions do not include the various utilities used in its development.</t>
    </r>
  </si>
  <si>
    <t>SECTION 1 TOTAL:</t>
  </si>
  <si>
    <t>SECTION 2 TOTAL:</t>
  </si>
  <si>
    <t>SECTION 3 TOTAL:</t>
  </si>
  <si>
    <t>SECTION 4 TOTAL:</t>
  </si>
  <si>
    <t>SECTION 5 TOTAL:</t>
  </si>
  <si>
    <t>SECTION 6 TOTAL:</t>
  </si>
  <si>
    <t>SECTION 7 TOTAL:</t>
  </si>
  <si>
    <t>Use the File pull-down menu item and select page setup to set print layout to a sufficient number of pages to make text large enough for photocopying the largest sie paper that will be approved is legal (8.5X14). If this requirement can't be met enter quantities as a single column total or in sheet ranges if necessary.(0.1 inch min text height for reproduction clarity is required and governs).</t>
  </si>
  <si>
    <t>CONTINGENCY</t>
  </si>
  <si>
    <t>ITEM %</t>
  </si>
  <si>
    <t>SEWER PUMP STATION</t>
  </si>
  <si>
    <r>
      <t>DURING REVIEW:</t>
    </r>
    <r>
      <rPr>
        <sz val="10"/>
        <rFont val="Courier"/>
      </rPr>
      <t>Hide all sheet number columns that will not have quantities (to maximize plot area) by selecting the  columns to be hidden and then right-click in the column heading above the range and select "Hide" from the pull-down menu choices. (Columns A-K should not be hidden.). If additional columns are needed, place your cursor in column K heading and drag across the columns that bridge the hidden columns, right click and select "Unhide".</t>
    </r>
  </si>
  <si>
    <r>
      <t>After selecting/highlighting the area to be printed set the "print area" within the "File" pull-down and select "</t>
    </r>
    <r>
      <rPr>
        <u/>
        <sz val="10"/>
        <rFont val="Courier"/>
        <family val="3"/>
      </rPr>
      <t>S</t>
    </r>
    <r>
      <rPr>
        <sz val="10"/>
        <rFont val="Courier"/>
      </rPr>
      <t xml:space="preserve">et Print Area" </t>
    </r>
  </si>
  <si>
    <t xml:space="preserve">LAND DEVELOPMENT </t>
  </si>
  <si>
    <t>Engineer of Work</t>
  </si>
  <si>
    <t>QUANTITY INPUT</t>
  </si>
  <si>
    <t>REPORT</t>
  </si>
  <si>
    <t>STREET STRIPING</t>
  </si>
  <si>
    <t>REMOVE STRIPING</t>
  </si>
  <si>
    <t>COST ESTIMATE TEMPLATE INSTRUCTIONS-PLEASE READ</t>
  </si>
  <si>
    <t>REPORT INSTRUCTIONS</t>
  </si>
  <si>
    <t>SUM</t>
  </si>
  <si>
    <r>
      <t>AFTER APPROVED:</t>
    </r>
    <r>
      <rPr>
        <sz val="10"/>
        <rFont val="Courier"/>
      </rPr>
      <t>Hide all sheet number columns by selecting the  columns to be hidden and then right-click in the column heading above the range and select "Hide" from the pull-down menu choices. (</t>
    </r>
    <r>
      <rPr>
        <b/>
        <sz val="10"/>
        <rFont val="Courier"/>
        <family val="3"/>
      </rPr>
      <t>ONLY COLUMNS B, C, AA &amp; AC-AF SHOULD BE PRINTED WHEN SUBMITTED FOR POSTING THE BOND</t>
    </r>
    <r>
      <rPr>
        <sz val="10"/>
        <rFont val="Courier"/>
      </rPr>
      <t>).</t>
    </r>
  </si>
  <si>
    <t xml:space="preserve"> 100% of First $5,000 of Earthwork Total………………………………………………………………………..</t>
  </si>
  <si>
    <t xml:space="preserve"> 25% of of Earthwork Total Over $50,000………………………………………………………………………………</t>
  </si>
  <si>
    <t xml:space="preserve"> 50% of Earthwork Total from $5,000 to $50,000……………………………………………………………………………...</t>
  </si>
  <si>
    <t>SURFACE IMPROVEMENTS……………………………………………………………………………………….</t>
  </si>
  <si>
    <t>TRAFFIC ………………………………………..………………………………………………………………………..……………………….</t>
  </si>
  <si>
    <t>DRAINAGE IMPROVEMENTS…………………………………………………………………………………………………..</t>
  </si>
  <si>
    <t>MISCELLANEOUS ……………………………………………………………………….………....…………….</t>
  </si>
  <si>
    <t>SUBTOTAL - IMPROVEMENTS………………………………………………………………………………………………………...……………..</t>
  </si>
  <si>
    <t>10% Contingency…………………………………………………………………………………..………………</t>
  </si>
  <si>
    <t>GRIND &amp; OVERLAY</t>
  </si>
  <si>
    <t>Date:</t>
  </si>
  <si>
    <t>Date: _____________</t>
  </si>
  <si>
    <t>Control Engineer:</t>
  </si>
  <si>
    <t>XXXXXX</t>
  </si>
  <si>
    <t>RCE Expiration: ____________</t>
  </si>
  <si>
    <t>(Phone)</t>
  </si>
  <si>
    <t>(Fax)</t>
  </si>
  <si>
    <t xml:space="preserve">It should be understood that this template is not static, and that future additions, revisions and/or corrections may be necessary as policy changes or errors are discovered. This spreadsheet has been reviewed for logical, functional and calculation errors; however no warranty, express or implied, is given. </t>
  </si>
  <si>
    <t xml:space="preserve">It is not required that quantities be input on a sheet-by-sheet basis for all projects and is at the engineers discretion. Subdivisions that propose public streets and/or utilities are an exception, they should be entered on a sheet-by-sheet basis so that review costs are minimized. Enter first sheet number into cell D16 (formatted red-bold) that proposes grading/improvements with quantities entered into the respective sheet. If quantities are not entered on a sheet-by-sheet basis enter  "ALL" into cell D16. If necessary the other sheet numbers can be changed in the Report section and the links in the input sheets will reflect the revised numbers. </t>
  </si>
  <si>
    <t>INLET MARKER</t>
  </si>
  <si>
    <t>TON</t>
  </si>
  <si>
    <t>COLD MILLING (SDG 139)</t>
  </si>
  <si>
    <t>PAVEMENT FABRIC FOR ASPHALT</t>
  </si>
  <si>
    <t>AC PATCHING</t>
  </si>
  <si>
    <t>CRACK SEALING</t>
  </si>
  <si>
    <t>FLASHING ARROW BOARD/ELECTRIC MESSAGE SIGN</t>
  </si>
  <si>
    <t>ADJUST MANHOLE FRAME &amp; COVER TO GRADE</t>
  </si>
  <si>
    <t>6" SEWER MAIN CLEANOUT</t>
  </si>
  <si>
    <t>CONNECT TO EXISTING MANHOLE AND RECHANNEL IF NEEDED</t>
  </si>
  <si>
    <t>ABANDON EXISTING MANHOLE (OUTSIDE TRENCH)</t>
  </si>
  <si>
    <t>WATER METER BOX</t>
  </si>
  <si>
    <t>THRUST ANCHOR</t>
  </si>
  <si>
    <t>DUAL ABOVE GROUND METER &amp; B.F. PREVENTER (SDW119)</t>
  </si>
  <si>
    <t>ADJUST VALVE COVER TO GRADE</t>
  </si>
  <si>
    <t>4" FIRE SERVICE</t>
  </si>
  <si>
    <t>WATER SERVICE CONNECTION</t>
  </si>
  <si>
    <t>RELOCATE WATER SERVICE (k093345a)</t>
  </si>
  <si>
    <t>WATER SERVICE ABANDONMENT</t>
  </si>
  <si>
    <t>CONSTRUCTION FENCING</t>
  </si>
  <si>
    <t>TREE RELOCATION</t>
  </si>
  <si>
    <t>TREE REMOVAL AND DISPOSAL</t>
  </si>
  <si>
    <t>Note: Unit prices are based on available City of San Diego Land Development Review Division, Cost Estimate Unit Price List, January 2009.</t>
  </si>
  <si>
    <t>STRAIGHT HEAD WALL PER D-32&amp;33 (TYPE B)</t>
  </si>
  <si>
    <t>CURB RAMPS, PER SDG134-135 (TYPE C1&amp; C2 FOR EXIST SIDEWALK)</t>
  </si>
  <si>
    <t>RELOCATE CONTRACTORS/HISTORIC STAMP, PER SDG-115</t>
  </si>
  <si>
    <t>CURB RAMPS, PER SDG132 (TYPE A&amp;B, NEW CONSTRUCTION)</t>
  </si>
  <si>
    <t>NARROW TRENCHING, PER SDG116-118</t>
  </si>
  <si>
    <t>CURB RAMPS, ALLEY, PER SDG-136 (TYPE D), SDG-137 (ALL CASES)</t>
  </si>
  <si>
    <t>CONCRETE CRADLE, PER SDS-111 (8" SWR MAIN)</t>
  </si>
  <si>
    <t>CONCRETE CRADLE, PER SDS-111 (15" SWR MAIN)</t>
  </si>
  <si>
    <t>CONCRETE CRADLE, PER SDS-111 (18" SWR MAIN)</t>
  </si>
  <si>
    <t>CONCRETE CRADLE, PER SDS-111 (21" SWR MAIN)</t>
  </si>
  <si>
    <t>CONCRETE CRADLE, PER SDS-111 (24" SWR MAIN)</t>
  </si>
  <si>
    <t>CONCRETE CRADLE, PER SDS-111 (27" SWR MAIN)</t>
  </si>
  <si>
    <t>CONCRETE CRADLE, PER SDS-111 (30" SWR MAIN)</t>
  </si>
  <si>
    <t>CONCRETE CRADLE, PER SDS-111 (36" SWR MAIN)</t>
  </si>
  <si>
    <t>CONCRETE CRADLE, PER SDS-111 (42" SWR MAIN)</t>
  </si>
  <si>
    <t>CONCRETE CRADLE, PER SDS-111 (48" SWR MAIN)</t>
  </si>
  <si>
    <t>CONCRETE ENCASEMENT, PER SDS-112 (8" SWR MAIN)</t>
  </si>
  <si>
    <t>CONCRETE ENCASEMENT, PER SDS-112 (10" SWR MAIN)</t>
  </si>
  <si>
    <t>CONCRETE ENCASEMENT, PER SDS-112 (12" SWR MAIN)</t>
  </si>
  <si>
    <t>CONCRETE ENCASEMENT, PER SDS-112 (15" SWR MAIN)</t>
  </si>
  <si>
    <t>CONCRETE ENCASEMENT, PER SDS-112 (18" SWR MAIN)</t>
  </si>
  <si>
    <t>CONCRETE ENCASEMENT, PER SDS-112 (21" SWR MAIN)</t>
  </si>
  <si>
    <t>CONCRETE ENCASEMENT, PER SDS-112 (24" SWR MAIN)</t>
  </si>
  <si>
    <t>CONCRETE ENCASEMENT, PER SDS-112 (27" SWR MAIN)</t>
  </si>
  <si>
    <t>CONCRETE ENCASEMENT, PER SDS-112 (30" SWR MAIN)</t>
  </si>
  <si>
    <t>CONCRETE ENCASEMENT, PER SDS-112 (36" SWR MAIN)</t>
  </si>
  <si>
    <t>CONCRETE ENCASEMENT, PER SDS-112 (42" SWR MAIN)</t>
  </si>
  <si>
    <t>CONCRETE ENCASEMENT, PER SDS-112 (48" SWR MAIN)</t>
  </si>
  <si>
    <t>CONCRETE CRADLE, PER SDS-111 (12" SWR MAIN)</t>
  </si>
  <si>
    <t>CONCRETE CRADLE, PER SDS-111 (10" SWR MAIN)</t>
  </si>
  <si>
    <t>CONCRETE ANCHOR, PER SDS-114</t>
  </si>
  <si>
    <t xml:space="preserve">CUTOFF WALL, PER SDS-115  </t>
  </si>
  <si>
    <t>SEWER MANHOLE, PER SDS-106 (3'x5')</t>
  </si>
  <si>
    <t>SEWER MANHOLE, PER SDS-106 (3'x5' W/LOCKING COVER)</t>
  </si>
  <si>
    <t>SEWER MANHOLE, PER SDS-106 (3'x5' PVC-LINER)</t>
  </si>
  <si>
    <t>SEWER MANHOLE, PER SDS-106 (3'x5' W/PVC-LINER &amp; LOCKING COVER)</t>
  </si>
  <si>
    <t>SEWER MANHOLE, PER SDS-107 (3'x4')</t>
  </si>
  <si>
    <t>SEWER MANHOLE, PER SDS-107 (3'x4' W/LOCKING COVER)</t>
  </si>
  <si>
    <t>SEWER MANHOLE, PER SDS-107 (3'x4' W/PVC-LINER &amp; LOCKING COVER)</t>
  </si>
  <si>
    <t>SEWER MANHOLE, PER SDS-107 (3'x4' PVC-LINER)</t>
  </si>
  <si>
    <t>STREET SEWER LATERAL, PER SDS-105 (4", 40' LONG )</t>
  </si>
  <si>
    <t>STREET SEWER LATERAL, PER SDS-105 (6" - 40' LONG)</t>
  </si>
  <si>
    <t>STREET SEWER LATERAL, PER SDS-105 (8" - 40' LONG)</t>
  </si>
  <si>
    <t>ALLEY SEWER LATERAL, PER SDS-105 (4" - 40' LONG)</t>
  </si>
  <si>
    <t>ALLEY SEWER LATERAL, PER SDS-105 (6" - 40' LONG)</t>
  </si>
  <si>
    <t>6" PVC SEWER MAIN, PER SDS-110</t>
  </si>
  <si>
    <t>8" PVC SEWER MAIN, PER SDS-110</t>
  </si>
  <si>
    <t>10" PVC SEWER MAIN, PER SDS-110</t>
  </si>
  <si>
    <t>12" PVC SEWER MAIN, PER SDS-110</t>
  </si>
  <si>
    <t>15" PVC SEWER MAIN, PER SDS-110</t>
  </si>
  <si>
    <t>18" PVC SEWER MAIN, PER SDS-110</t>
  </si>
  <si>
    <t>21" PVC SEWER MAIN, PER SDS-110</t>
  </si>
  <si>
    <t>24" PVC SEWER MAIN, PER SDS-110</t>
  </si>
  <si>
    <t>27" PVC SEWER MAIN, PER SDS-110</t>
  </si>
  <si>
    <t>30" PVC SEWER MAIN, PER SDS-110</t>
  </si>
  <si>
    <t>36" PVC SEWER MAIN, PER SDS-110</t>
  </si>
  <si>
    <t>8" ESVC SEWER MAIN, PER SDS-110</t>
  </si>
  <si>
    <t>10" ESVC SEWER MAIN, PER SDS-110</t>
  </si>
  <si>
    <t>12" ESVC SEWER MAIN, PER SDS-110</t>
  </si>
  <si>
    <t>15" ESVC SEWER MAIN, PER SDS-110</t>
  </si>
  <si>
    <t>18" ESVC SEWER MAIN, PER SDS-110</t>
  </si>
  <si>
    <t>21" ESVC SEWER MAIN, PER SDS-110</t>
  </si>
  <si>
    <t>24" ESVC SEWER MAIN, PER SDS-110</t>
  </si>
  <si>
    <t>27" ESVC SEWER MAIN, PER SDS-110</t>
  </si>
  <si>
    <t>30" ESVC SEWER MAIN, PER SDS-110</t>
  </si>
  <si>
    <t>42" ESVC SEWER MAIN, PER SDS-110</t>
  </si>
  <si>
    <t>48" ESVC SEWER MAIN, PER SDS-110</t>
  </si>
  <si>
    <t>AIR &amp; VACUUM VALVE, PER WA-02 (2")</t>
  </si>
  <si>
    <t>GUARD RAIL METAL BEAM, PER M-30</t>
  </si>
  <si>
    <t>4" PVC WATER MAIN PER WP-02</t>
  </si>
  <si>
    <t>6" PVC WATER MAIN PER WP-02</t>
  </si>
  <si>
    <t>8" PVC WATER MAIN PER WP-02</t>
  </si>
  <si>
    <t>10" PVC WATER MAIN PER WP-02</t>
  </si>
  <si>
    <t>12" PVC WATER MAIN PER WP-02</t>
  </si>
  <si>
    <t>16" PVC WATER MAIN PER WP-02</t>
  </si>
  <si>
    <t>20" PVC WATER MAIN PER WP-02</t>
  </si>
  <si>
    <t>THRUST BLOCK, PER WT-01</t>
  </si>
  <si>
    <t>MULTIPLE SERVICE PER SDW-138</t>
  </si>
  <si>
    <t>FIRE HYDRANT ASSY PER WF-01 ( 3-WAY)</t>
  </si>
  <si>
    <t>FIRE HYDRANT ASSY PER WF-01 ( 2-WAY)</t>
  </si>
  <si>
    <t>BLOW-OFF ASSEMBLY, PER WB-01 (2")</t>
  </si>
  <si>
    <t>BLOW-OFF ASSEMBLY, PER SDW-106</t>
  </si>
  <si>
    <t>BLOW-OFF ASSEMBLY PER WB-02 &amp; 03 (4" &amp; 6", TYPES A &amp; B)</t>
  </si>
  <si>
    <t>AIR &amp; VACUUM VALVE, PER WA-04 (4" &amp; 6")</t>
  </si>
  <si>
    <t>WTR SERV. PER WS-01 (1" W/1"X 0.75" METER)</t>
  </si>
  <si>
    <t>WTR SERV. PER WS-01 (1" W/1"X 1" METER)</t>
  </si>
  <si>
    <t>WTR SERV. PER WS-01 (1" W/O METER)</t>
  </si>
  <si>
    <t>WTR SERV. PER WS-02 (2" W/1.5" METER)</t>
  </si>
  <si>
    <t>WTR SERV. PER WS-02 ( 2" W/2" METER)</t>
  </si>
  <si>
    <t>WTR SERV. PER WS-02 ( 2-2" W/2-2" METER, MANIFOLD)</t>
  </si>
  <si>
    <t>WTR SERV. PER WS-02 (2-2" W/O METER)</t>
  </si>
  <si>
    <t>WTR SERV. PER WS-02 (2" W/O METER)</t>
  </si>
  <si>
    <t>DRAINAGE</t>
  </si>
  <si>
    <t>SURFACE IMPROVEMENTS</t>
  </si>
  <si>
    <t>WATER &amp; WASTEWATER</t>
  </si>
  <si>
    <t>MISCELLANEOUS</t>
  </si>
  <si>
    <t>TRAFFIC</t>
  </si>
  <si>
    <t>SECTION 2-DRAINAGE</t>
  </si>
  <si>
    <t>RCP CULVERTS</t>
  </si>
  <si>
    <t>RCP CULVERTS (WITH WATER TIGHT JOINTS)</t>
  </si>
  <si>
    <t>MISCELLANEOUS DRAINAGE</t>
  </si>
  <si>
    <t>SECTION 3-SURFACE IMPROVEMENTS</t>
  </si>
  <si>
    <t>CURB AND GUTTER</t>
  </si>
  <si>
    <t>PAVEMENT</t>
  </si>
  <si>
    <t>CURB RAMPS &amp; SIDEWALK</t>
  </si>
  <si>
    <t>MISCELLANEOUS SURFACE IMPROVEMENTS</t>
  </si>
  <si>
    <t>SECTION 4-TRAFFIC</t>
  </si>
  <si>
    <t>WASTEWATER</t>
  </si>
  <si>
    <t>WATER</t>
  </si>
  <si>
    <t>WATER VALVES</t>
  </si>
  <si>
    <t>PVC WATER MAINS (ALL MATERIALS)</t>
  </si>
  <si>
    <t>WATER SERVICE</t>
  </si>
  <si>
    <t xml:space="preserve">SECTION 6-MISCELLANEOUS </t>
  </si>
  <si>
    <t>MISCELLANEOUS ITEMS</t>
  </si>
  <si>
    <t>TOTAL PUBLIC IMPROVEMENTS (w/o Contingency)………………………………………………………………………………………..</t>
  </si>
  <si>
    <t>PROJECT NAME</t>
  </si>
  <si>
    <t>INITIAL INSPECTION DEPOSIT:</t>
  </si>
  <si>
    <t>is required per San Diego Municipal Code Section 129.0119.</t>
  </si>
  <si>
    <t xml:space="preserve">         Date:</t>
  </si>
  <si>
    <t xml:space="preserve">    COST ESTIMATE-LDR:    </t>
  </si>
  <si>
    <t>(XXX) XXX-XXXX</t>
  </si>
  <si>
    <t xml:space="preserve"> EARTHWORK TOTAL……………………………………………………………………………………..</t>
  </si>
  <si>
    <t xml:space="preserve"> (     ) Bond Required: A Bond in the amount of </t>
  </si>
  <si>
    <t xml:space="preserve"> (     ) Bond Waived:  The Bond requirement is waived.                                                                                                                                  </t>
  </si>
  <si>
    <t>PRIVATE DRAINAGE TOTAL:</t>
  </si>
  <si>
    <t>PRIVATE RCP CULVERTS</t>
  </si>
  <si>
    <t>12" RCP STORM DRAIN</t>
  </si>
  <si>
    <t>PRIVATE PVC/CMP/HDPE CULVERTS</t>
  </si>
  <si>
    <t>4"-6" PVC STORM DRAIN</t>
  </si>
  <si>
    <t>8"-12" PVC STORM DRAIN</t>
  </si>
  <si>
    <t>15" PVC STORM DRAIN</t>
  </si>
  <si>
    <t>18" PVC STORM DRAIN</t>
  </si>
  <si>
    <t>24" PVC STORM DRAIN</t>
  </si>
  <si>
    <t>30" PVC STORM DRAIN</t>
  </si>
  <si>
    <t>36" PVC STORM DRAIN</t>
  </si>
  <si>
    <t>42" PVC STORM DRAIN</t>
  </si>
  <si>
    <t>48" PVC STORM DRAIN</t>
  </si>
  <si>
    <t>MISCELLANEOUS PRIVATE DRAINAGE</t>
  </si>
  <si>
    <t>CATCH BASIN, PER D-8 ( TYPE G )</t>
  </si>
  <si>
    <t>CLEAN OUT, PER D-9  ( TYPE A )</t>
  </si>
  <si>
    <t>CLEAN OUT, PER D-10 (TYPE B )</t>
  </si>
  <si>
    <t xml:space="preserve">CURB INLET, PER D-4 ( TYPE D ) </t>
  </si>
  <si>
    <t>STRAIGHT HEAD WALL PER D-32&amp;33 (TYPE A-GRAVITY)</t>
  </si>
  <si>
    <t>RIP RAP ,  PER D-40 ( 2.0 TON )</t>
  </si>
  <si>
    <t>RIP RAP ,  PER D-40 (4.0 TON)</t>
  </si>
  <si>
    <t>CDS UNIT (SMALL)</t>
  </si>
  <si>
    <t>CDS UNIT (MEDIUM)</t>
  </si>
  <si>
    <t>CDS UNIT (LARGE)</t>
  </si>
  <si>
    <t>BIO-SWALE</t>
  </si>
  <si>
    <t>FILTER INSERT</t>
  </si>
  <si>
    <t>3' RIBBON GUTTER</t>
  </si>
  <si>
    <t>PRIVATE DRAINAGE</t>
  </si>
  <si>
    <t xml:space="preserve">SECTION 8-PRIVATE DRAINAGE </t>
  </si>
  <si>
    <t xml:space="preserve">12"x12" BOX INLET </t>
  </si>
  <si>
    <t xml:space="preserve">18"x18" BOX INLET </t>
  </si>
  <si>
    <t xml:space="preserve">24"x24" BOX INLET </t>
  </si>
  <si>
    <r>
      <t xml:space="preserve">NOTE: </t>
    </r>
    <r>
      <rPr>
        <sz val="12"/>
        <rFont val="Times New Roman"/>
        <family val="1"/>
      </rPr>
      <t>ALL PRIVATE IMPROVEMENTS WITHIN THE RIGHT-OF-WAY OR DEDICATED PUBLIC EASEMENTS ENCROACHMENTS) ARE REQUIRED TO ADD A 10% CONTINGENCY PER MUNICIPAL CODE . COLUMN "Z" (HIDDEN) ALLOWS FOR THE INCLUSION OF THE CONTINGENCY.</t>
    </r>
  </si>
  <si>
    <t xml:space="preserve">SECTION 5-WATER &amp; WASTEWATER  </t>
  </si>
  <si>
    <t/>
  </si>
  <si>
    <t xml:space="preserve">SECTION 8-PRIVATE DRAINAGE  </t>
  </si>
  <si>
    <t>SECTION 8 TOTAL:</t>
  </si>
  <si>
    <t>SECTION 8-PRIVATE DRAINAGE</t>
  </si>
  <si>
    <t xml:space="preserve"> COST ESTIMATE REPORT</t>
  </si>
  <si>
    <t>XXXXX-D</t>
  </si>
  <si>
    <t xml:space="preserve"> PRIVATE DRAINAGE IMPROVEMENTS …………………..…………………………..</t>
  </si>
  <si>
    <t xml:space="preserve"> IF UNKNOWN, ENTER LUMP SUM ESTIMATE:</t>
  </si>
  <si>
    <t>TOTAL PUBLIC IMPROVEMENT:</t>
  </si>
  <si>
    <t>PUBLIC IMPROVEMENT TOTALS</t>
  </si>
  <si>
    <t>INTERNAL ORDER NO:</t>
  </si>
  <si>
    <t>PROJECT NO:</t>
  </si>
  <si>
    <t>DRAWING NO:</t>
  </si>
  <si>
    <t>(THIS TEMPLATE IS CURRENT TO 12/21/09)</t>
  </si>
  <si>
    <t>CAP Form</t>
  </si>
  <si>
    <t>Capitalization Cost Breakdown</t>
  </si>
  <si>
    <t>For Developer Projects</t>
  </si>
  <si>
    <t>5) Permit Number:</t>
  </si>
  <si>
    <t>6.) Completion Date:</t>
  </si>
  <si>
    <t>3) Internal Order Number:</t>
  </si>
  <si>
    <t>7.) Other:</t>
  </si>
  <si>
    <t>4) Drawing Number:</t>
  </si>
  <si>
    <t>TABLE A.</t>
  </si>
  <si>
    <t>(2)</t>
  </si>
  <si>
    <t>Asset</t>
  </si>
  <si>
    <t>Quantity</t>
  </si>
  <si>
    <t>Unit</t>
  </si>
  <si>
    <t>Item</t>
  </si>
  <si>
    <t>Description</t>
  </si>
  <si>
    <t>Code</t>
  </si>
  <si>
    <t>#</t>
  </si>
  <si>
    <t>Measurement</t>
  </si>
  <si>
    <t>STREETS</t>
  </si>
  <si>
    <t xml:space="preserve">             Roadways</t>
  </si>
  <si>
    <t xml:space="preserve">             Sidewalk / Driveways</t>
  </si>
  <si>
    <t xml:space="preserve">             Curb &amp; Gutter</t>
  </si>
  <si>
    <t xml:space="preserve">             Curb Ramps</t>
  </si>
  <si>
    <t>Each</t>
  </si>
  <si>
    <t xml:space="preserve">             Medians</t>
  </si>
  <si>
    <t xml:space="preserve">             Alleys</t>
  </si>
  <si>
    <t xml:space="preserve">             Traffic Signals</t>
  </si>
  <si>
    <t xml:space="preserve">             Street Lights</t>
  </si>
  <si>
    <t>BRIDGES</t>
  </si>
  <si>
    <t xml:space="preserve">              Vehicular</t>
  </si>
  <si>
    <t xml:space="preserve">              Pedestrian</t>
  </si>
  <si>
    <t>STORM DRAINS</t>
  </si>
  <si>
    <t xml:space="preserve">              Drains</t>
  </si>
  <si>
    <t xml:space="preserve">              Channels &amp; Culverts</t>
  </si>
  <si>
    <t>PARK INFRASTRUCTURE (list)</t>
  </si>
  <si>
    <t>OTHER (list)</t>
  </si>
  <si>
    <t>various</t>
  </si>
  <si>
    <t>Total Project Cost</t>
  </si>
  <si>
    <t>I CERTIFY THAT TO THE BEST OF MY KNOWLEDGE, THE INFORMATION PROVIDED ON THIS CAPITALIZTION FORM IS TRUE AND ACCURATE REGARDING THE CITY ACQUIRED INFRASTRUCTURES.</t>
  </si>
  <si>
    <t>Name/Title</t>
  </si>
  <si>
    <t xml:space="preserve">         Prepared by:</t>
  </si>
  <si>
    <t xml:space="preserve">  TITLE:____________________</t>
  </si>
  <si>
    <t xml:space="preserve">        Approved by:</t>
  </si>
  <si>
    <t>SIGNATURE:______________________________</t>
  </si>
  <si>
    <t xml:space="preserve">  DATE:____________________</t>
  </si>
  <si>
    <t>Distribution:</t>
  </si>
  <si>
    <t xml:space="preserve">Original </t>
  </si>
  <si>
    <t>Engineering-Project file</t>
  </si>
  <si>
    <t>Copy</t>
  </si>
  <si>
    <t>Auditor- CIP Fixed Asset Acct. MS 6A</t>
  </si>
  <si>
    <t>Street Division-M/S 44</t>
  </si>
  <si>
    <t xml:space="preserve">Total </t>
  </si>
  <si>
    <t>Cost</t>
  </si>
  <si>
    <t>Extension</t>
  </si>
  <si>
    <t xml:space="preserve">2) Project Number: </t>
  </si>
  <si>
    <t>1) Project Title:</t>
  </si>
  <si>
    <r>
      <t>PRINT NAME:</t>
    </r>
    <r>
      <rPr>
        <b/>
        <sz val="12"/>
        <rFont val="Arial"/>
        <family val="2"/>
      </rPr>
      <t>_____________________________</t>
    </r>
  </si>
  <si>
    <t>XXXXXXXX</t>
  </si>
  <si>
    <t>-</t>
  </si>
  <si>
    <t>_____________________________</t>
  </si>
  <si>
    <t xml:space="preserve"> _________________</t>
  </si>
  <si>
    <t>To efficiently utilize this template start with the "Bond Estimate" sheet and enter engineering company and project information, then go to "Cost Estimate Report" sheet and follow step 2 below. After all quantities have been entered into item rows of the various grading and improvement input sections of the estimate, and the company and project information have been entered into the "Bond Estimate" sheet, the "Cost Estimate Report" is to be filtered (Step 3), the "print area" set and print setup complete according to the steps outlined below.  Also, print out the sheet tabbed as "CITY USE ONLY - CAP FORM"  and submit it to the reviewer in addition to the "Bond Estimate" and "Cost Estimate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</si>
</sst>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5" formatCode="&quot;$&quot;#,##0_);\(&quot;$&quot;#,##0\)"/>
    <numFmt numFmtId="7" formatCode="&quot;$&quot;#,##0.00_);\(&quot;$&quot;#,##0.00\)"/>
    <numFmt numFmtId="42" formatCode="_(&quot;$&quot;* #,##0_);_(&quot;$&quot;* \(#,##0\);_(&quot;$&quot;* &quot;-&quot;_);_(@_)"/>
    <numFmt numFmtId="44" formatCode="_(&quot;$&quot;* #,##0.00_);_(&quot;$&quot;* \(#,##0.00\);_(&quot;$&quot;* &quot;-&quot;??_);_(@_)"/>
    <numFmt numFmtId="43" formatCode="_(* #,##0.00_);_(* \(#,##0.00\);_(* &quot;-&quot;??_);_(@_)"/>
    <numFmt numFmtId="164" formatCode="#.00"/>
    <numFmt numFmtId="165" formatCode="#,##0."/>
    <numFmt numFmtId="166" formatCode="&quot;$&quot;#."/>
    <numFmt numFmtId="167" formatCode="General_)"/>
    <numFmt numFmtId="168" formatCode="dd\-mmm\-yy_)"/>
    <numFmt numFmtId="169" formatCode="&quot;$&quot;#,##0.00"/>
    <numFmt numFmtId="170" formatCode="m/d/yy;@"/>
    <numFmt numFmtId="171" formatCode="_(&quot;$&quot;* #,##0_);_(&quot;$&quot;* \(#,##0\);_(&quot;$&quot;* &quot;-&quot;??_);_(@_)"/>
  </numFmts>
  <fonts count="56" x14ac:knownFonts="1">
    <font>
      <sz val="10"/>
      <name val="Courier"/>
    </font>
    <font>
      <sz val="10"/>
      <name val="Arial"/>
      <family val="2"/>
    </font>
    <font>
      <sz val="1"/>
      <color indexed="8"/>
      <name val="Courier"/>
      <family val="3"/>
    </font>
    <font>
      <b/>
      <u/>
      <sz val="1"/>
      <color indexed="8"/>
      <name val="Courier"/>
      <family val="3"/>
    </font>
    <font>
      <b/>
      <sz val="12"/>
      <color indexed="8"/>
      <name val="Times New Roman"/>
      <family val="1"/>
    </font>
    <font>
      <sz val="12"/>
      <name val="Times New Roman"/>
      <family val="1"/>
    </font>
    <font>
      <sz val="12"/>
      <color indexed="8"/>
      <name val="Times New Roman"/>
      <family val="1"/>
    </font>
    <font>
      <sz val="12"/>
      <color indexed="10"/>
      <name val="Times New Roman"/>
      <family val="1"/>
    </font>
    <font>
      <b/>
      <sz val="12"/>
      <name val="Times New Roman"/>
      <family val="1"/>
    </font>
    <font>
      <sz val="8"/>
      <color indexed="81"/>
      <name val="Tahoma"/>
      <family val="2"/>
    </font>
    <font>
      <b/>
      <sz val="8"/>
      <color indexed="81"/>
      <name val="Tahoma"/>
      <family val="2"/>
    </font>
    <font>
      <b/>
      <sz val="12"/>
      <color indexed="10"/>
      <name val="Times New Roman"/>
      <family val="1"/>
    </font>
    <font>
      <b/>
      <sz val="16"/>
      <color indexed="8"/>
      <name val="Times New Roman"/>
      <family val="1"/>
    </font>
    <font>
      <b/>
      <sz val="16"/>
      <name val="Times New Roman"/>
      <family val="1"/>
    </font>
    <font>
      <b/>
      <sz val="14"/>
      <name val="Times New Roman"/>
      <family val="1"/>
    </font>
    <font>
      <sz val="10"/>
      <name val="Times New Roman"/>
      <family val="1"/>
    </font>
    <font>
      <b/>
      <sz val="16"/>
      <color indexed="10"/>
      <name val="Times New Roman"/>
      <family val="1"/>
    </font>
    <font>
      <u val="singleAccounting"/>
      <sz val="12"/>
      <name val="Times New Roman"/>
      <family val="1"/>
    </font>
    <font>
      <sz val="12"/>
      <color indexed="56"/>
      <name val="Times New Roman"/>
      <family val="1"/>
    </font>
    <font>
      <u/>
      <sz val="5"/>
      <color indexed="12"/>
      <name val="Courier"/>
      <family val="3"/>
    </font>
    <font>
      <u/>
      <sz val="10"/>
      <color indexed="12"/>
      <name val="Courier"/>
      <family val="3"/>
    </font>
    <font>
      <b/>
      <u/>
      <sz val="14"/>
      <name val="Times New Roman"/>
      <family val="1"/>
    </font>
    <font>
      <sz val="10"/>
      <color indexed="81"/>
      <name val="Tahoma"/>
      <family val="2"/>
    </font>
    <font>
      <b/>
      <sz val="10"/>
      <color indexed="81"/>
      <name val="Tahoma"/>
      <family val="2"/>
    </font>
    <font>
      <u/>
      <sz val="12"/>
      <color indexed="12"/>
      <name val="Courier"/>
      <family val="3"/>
    </font>
    <font>
      <b/>
      <sz val="12"/>
      <name val="Courier"/>
      <family val="3"/>
    </font>
    <font>
      <b/>
      <u/>
      <sz val="15"/>
      <color indexed="12"/>
      <name val="Courier"/>
      <family val="3"/>
    </font>
    <font>
      <b/>
      <sz val="10"/>
      <name val="Courier"/>
      <family val="3"/>
    </font>
    <font>
      <b/>
      <u/>
      <sz val="10"/>
      <color indexed="56"/>
      <name val="Courier"/>
      <family val="3"/>
    </font>
    <font>
      <b/>
      <u/>
      <sz val="12"/>
      <color indexed="12"/>
      <name val="Courier"/>
      <family val="3"/>
    </font>
    <font>
      <u/>
      <sz val="10"/>
      <name val="Courier"/>
      <family val="3"/>
    </font>
    <font>
      <sz val="10"/>
      <name val="Courier"/>
      <family val="3"/>
    </font>
    <font>
      <sz val="14"/>
      <name val="Times New Roman"/>
      <family val="1"/>
    </font>
    <font>
      <u/>
      <sz val="14"/>
      <color indexed="12"/>
      <name val="Courier"/>
      <family val="3"/>
    </font>
    <font>
      <b/>
      <sz val="14"/>
      <color indexed="8"/>
      <name val="Times New Roman"/>
      <family val="1"/>
    </font>
    <font>
      <sz val="14"/>
      <name val="Courier"/>
      <family val="3"/>
    </font>
    <font>
      <b/>
      <i/>
      <u/>
      <sz val="12"/>
      <color indexed="12"/>
      <name val="Times New Roman"/>
      <family val="1"/>
    </font>
    <font>
      <b/>
      <sz val="20"/>
      <name val="Courier"/>
      <family val="3"/>
    </font>
    <font>
      <sz val="14"/>
      <color indexed="10"/>
      <name val="Times New Roman"/>
      <family val="1"/>
    </font>
    <font>
      <b/>
      <u/>
      <sz val="12"/>
      <color indexed="12"/>
      <name val="Courier"/>
      <family val="3"/>
    </font>
    <font>
      <b/>
      <u/>
      <sz val="10"/>
      <color indexed="12"/>
      <name val="Courier"/>
      <family val="3"/>
    </font>
    <font>
      <b/>
      <sz val="10"/>
      <color indexed="10"/>
      <name val="Courier"/>
      <family val="3"/>
    </font>
    <font>
      <b/>
      <sz val="14"/>
      <color indexed="10"/>
      <name val="Times New Roman"/>
      <family val="1"/>
    </font>
    <font>
      <sz val="11"/>
      <name val="Times New Roman"/>
      <family val="1"/>
    </font>
    <font>
      <u val="singleAccounting"/>
      <sz val="11"/>
      <name val="Times New Roman"/>
      <family val="1"/>
    </font>
    <font>
      <b/>
      <u/>
      <sz val="13"/>
      <name val="Times New Roman"/>
      <family val="1"/>
    </font>
    <font>
      <u/>
      <sz val="13"/>
      <name val="Times New Roman"/>
      <family val="1"/>
    </font>
    <font>
      <sz val="11"/>
      <name val="Courier"/>
      <family val="3"/>
    </font>
    <font>
      <vertAlign val="superscript"/>
      <sz val="8"/>
      <color indexed="81"/>
      <name val="Tahoma"/>
      <family val="2"/>
    </font>
    <font>
      <sz val="12"/>
      <color indexed="81"/>
      <name val="Tahoma"/>
      <family val="2"/>
    </font>
    <font>
      <b/>
      <sz val="12"/>
      <color indexed="81"/>
      <name val="Tahoma"/>
      <family val="2"/>
    </font>
    <font>
      <sz val="10"/>
      <color indexed="8"/>
      <name val="Times New Roman"/>
      <family val="1"/>
    </font>
    <font>
      <sz val="12"/>
      <name val="Arial"/>
      <family val="2"/>
    </font>
    <font>
      <b/>
      <sz val="12"/>
      <name val="Arial"/>
      <family val="2"/>
    </font>
    <font>
      <b/>
      <u/>
      <sz val="12"/>
      <name val="Arial"/>
      <family val="2"/>
    </font>
    <font>
      <sz val="12"/>
      <color rgb="FFFF0000"/>
      <name val="Arial"/>
      <family val="2"/>
    </font>
  </fonts>
  <fills count="9">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indexed="41"/>
        <bgColor indexed="64"/>
      </patternFill>
    </fill>
    <fill>
      <patternFill patternType="solid">
        <fgColor indexed="9"/>
        <bgColor indexed="64"/>
      </patternFill>
    </fill>
    <fill>
      <patternFill patternType="gray125">
        <bgColor indexed="9"/>
      </patternFill>
    </fill>
    <fill>
      <patternFill patternType="solid">
        <fgColor indexed="43"/>
        <bgColor indexed="64"/>
      </patternFill>
    </fill>
    <fill>
      <patternFill patternType="solid">
        <fgColor rgb="FF66FFFF"/>
        <bgColor indexed="64"/>
      </patternFill>
    </fill>
  </fills>
  <borders count="45">
    <border>
      <left/>
      <right/>
      <top/>
      <bottom/>
      <diagonal/>
    </border>
    <border>
      <left/>
      <right/>
      <top style="double">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10"/>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double">
        <color indexed="64"/>
      </bottom>
      <diagonal/>
    </border>
    <border>
      <left/>
      <right/>
      <top/>
      <bottom style="slantDashDot">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bottom/>
      <diagonal/>
    </border>
    <border>
      <left style="thin">
        <color indexed="10"/>
      </left>
      <right/>
      <top style="thin">
        <color indexed="10"/>
      </top>
      <bottom style="thin">
        <color indexed="10"/>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92D050"/>
      </left>
      <right style="medium">
        <color rgb="FF92D050"/>
      </right>
      <top style="medium">
        <color rgb="FF92D050"/>
      </top>
      <bottom style="medium">
        <color rgb="FF92D050"/>
      </bottom>
      <diagonal/>
    </border>
  </borders>
  <cellStyleXfs count="15">
    <xf numFmtId="167" fontId="0" fillId="0" borderId="0"/>
    <xf numFmtId="43" fontId="1" fillId="0" borderId="0" applyFont="0" applyFill="0" applyBorder="0" applyAlignment="0" applyProtection="0"/>
    <xf numFmtId="165" fontId="2" fillId="0" borderId="0">
      <protection locked="0"/>
    </xf>
    <xf numFmtId="44" fontId="1" fillId="0" borderId="0" applyFont="0" applyFill="0" applyBorder="0" applyAlignment="0" applyProtection="0"/>
    <xf numFmtId="44" fontId="1" fillId="0" borderId="0" applyFont="0" applyFill="0" applyBorder="0" applyAlignment="0" applyProtection="0"/>
    <xf numFmtId="166" fontId="2" fillId="0" borderId="0">
      <protection locked="0"/>
    </xf>
    <xf numFmtId="0" fontId="2" fillId="0" borderId="0">
      <protection locked="0"/>
    </xf>
    <xf numFmtId="164" fontId="2" fillId="0" borderId="0">
      <protection locked="0"/>
    </xf>
    <xf numFmtId="0" fontId="3" fillId="0" borderId="0">
      <protection locked="0"/>
    </xf>
    <xf numFmtId="0" fontId="2" fillId="0" borderId="0">
      <protection locked="0"/>
    </xf>
    <xf numFmtId="0" fontId="19" fillId="0" borderId="0" applyNumberFormat="0" applyFill="0" applyBorder="0" applyAlignment="0" applyProtection="0">
      <alignment vertical="top"/>
      <protection locked="0"/>
    </xf>
    <xf numFmtId="167" fontId="31" fillId="0" borderId="0"/>
    <xf numFmtId="0" fontId="1" fillId="0" borderId="0"/>
    <xf numFmtId="0" fontId="1" fillId="0" borderId="0"/>
    <xf numFmtId="0" fontId="2" fillId="0" borderId="1">
      <protection locked="0"/>
    </xf>
  </cellStyleXfs>
  <cellXfs count="587">
    <xf numFmtId="167" fontId="0" fillId="0" borderId="0" xfId="0"/>
    <xf numFmtId="167" fontId="4" fillId="0" borderId="0" xfId="0" applyFont="1" applyAlignment="1">
      <alignment vertical="center"/>
    </xf>
    <xf numFmtId="168" fontId="4" fillId="0" borderId="0" xfId="0" applyNumberFormat="1" applyFont="1" applyAlignment="1">
      <alignment vertical="center"/>
    </xf>
    <xf numFmtId="167" fontId="6" fillId="0" borderId="2" xfId="0" applyFont="1" applyBorder="1" applyAlignment="1">
      <alignment vertical="center"/>
    </xf>
    <xf numFmtId="167" fontId="8" fillId="0" borderId="0" xfId="0" applyFont="1" applyAlignment="1">
      <alignment horizontal="left" vertical="center"/>
    </xf>
    <xf numFmtId="167" fontId="5" fillId="0" borderId="3" xfId="0" applyFont="1" applyBorder="1" applyAlignment="1">
      <alignment horizontal="left" vertical="center"/>
    </xf>
    <xf numFmtId="44" fontId="5" fillId="0" borderId="4" xfId="0" applyNumberFormat="1" applyFont="1" applyBorder="1" applyAlignment="1">
      <alignment horizontal="center" vertical="center"/>
    </xf>
    <xf numFmtId="44" fontId="5" fillId="0" borderId="3" xfId="0" applyNumberFormat="1" applyFont="1" applyBorder="1" applyAlignment="1">
      <alignment horizontal="center" vertical="center"/>
    </xf>
    <xf numFmtId="44" fontId="6" fillId="0" borderId="3" xfId="0" applyNumberFormat="1" applyFont="1" applyBorder="1" applyAlignment="1">
      <alignment horizontal="center" vertical="center"/>
    </xf>
    <xf numFmtId="167" fontId="6" fillId="0" borderId="0" xfId="0" applyFont="1" applyAlignment="1">
      <alignment horizontal="center" vertical="center"/>
    </xf>
    <xf numFmtId="7" fontId="6" fillId="0" borderId="0" xfId="0" applyNumberFormat="1" applyFont="1" applyAlignment="1">
      <alignment horizontal="center" vertical="center"/>
    </xf>
    <xf numFmtId="44" fontId="5" fillId="0" borderId="0" xfId="0" applyNumberFormat="1" applyFont="1" applyAlignment="1">
      <alignment horizontal="center" vertical="center"/>
    </xf>
    <xf numFmtId="167" fontId="6" fillId="0" borderId="0" xfId="0" applyFont="1" applyAlignment="1">
      <alignment vertical="center"/>
    </xf>
    <xf numFmtId="44" fontId="5" fillId="0" borderId="5" xfId="0" applyNumberFormat="1" applyFont="1" applyBorder="1" applyAlignment="1">
      <alignment horizontal="center" vertical="center"/>
    </xf>
    <xf numFmtId="167" fontId="7" fillId="0" borderId="5" xfId="0" applyFont="1" applyBorder="1" applyAlignment="1">
      <alignment horizontal="center" vertical="center"/>
    </xf>
    <xf numFmtId="7" fontId="6" fillId="0" borderId="5" xfId="0" applyNumberFormat="1" applyFont="1" applyBorder="1" applyAlignment="1">
      <alignment horizontal="center" vertical="center"/>
    </xf>
    <xf numFmtId="167" fontId="8" fillId="0" borderId="5" xfId="0" applyFont="1" applyBorder="1" applyAlignment="1">
      <alignment horizontal="left" vertical="center"/>
    </xf>
    <xf numFmtId="167" fontId="5" fillId="0" borderId="4" xfId="0" applyFont="1" applyBorder="1" applyAlignment="1">
      <alignment horizontal="left" vertical="center"/>
    </xf>
    <xf numFmtId="167" fontId="6" fillId="0" borderId="3" xfId="0" applyFont="1" applyBorder="1" applyAlignment="1">
      <alignment horizontal="left" vertical="center"/>
    </xf>
    <xf numFmtId="167" fontId="6" fillId="0" borderId="0" xfId="0" applyFont="1" applyAlignment="1">
      <alignment horizontal="left" vertical="center"/>
    </xf>
    <xf numFmtId="167" fontId="6" fillId="0" borderId="0" xfId="0" applyFont="1" applyAlignment="1">
      <alignment horizontal="right" vertical="center"/>
    </xf>
    <xf numFmtId="7" fontId="6" fillId="0" borderId="0" xfId="0" applyNumberFormat="1" applyFont="1" applyAlignment="1">
      <alignment horizontal="right" vertical="center"/>
    </xf>
    <xf numFmtId="5" fontId="6" fillId="0" borderId="0" xfId="0" applyNumberFormat="1" applyFont="1" applyAlignment="1">
      <alignment horizontal="right" vertical="center"/>
    </xf>
    <xf numFmtId="167" fontId="4" fillId="0" borderId="5" xfId="0" applyFont="1" applyBorder="1" applyAlignment="1">
      <alignment horizontal="left" vertical="center"/>
    </xf>
    <xf numFmtId="167" fontId="6" fillId="0" borderId="5" xfId="0" applyFont="1" applyBorder="1" applyAlignment="1">
      <alignment horizontal="center" vertical="center"/>
    </xf>
    <xf numFmtId="7" fontId="6" fillId="0" borderId="5" xfId="0" applyNumberFormat="1" applyFont="1" applyBorder="1" applyAlignment="1">
      <alignment horizontal="right" vertical="center"/>
    </xf>
    <xf numFmtId="5" fontId="6" fillId="0" borderId="5" xfId="0" applyNumberFormat="1" applyFont="1" applyBorder="1" applyAlignment="1">
      <alignment horizontal="right" vertical="center"/>
    </xf>
    <xf numFmtId="167" fontId="6" fillId="0" borderId="4" xfId="0" applyFont="1" applyBorder="1" applyAlignment="1">
      <alignment horizontal="left" vertical="center"/>
    </xf>
    <xf numFmtId="5" fontId="5" fillId="0" borderId="0" xfId="0" applyNumberFormat="1" applyFont="1" applyAlignment="1">
      <alignment vertical="center"/>
    </xf>
    <xf numFmtId="167" fontId="12" fillId="0" borderId="0" xfId="0" applyFont="1" applyAlignment="1">
      <alignment horizontal="center" vertical="center"/>
    </xf>
    <xf numFmtId="167" fontId="4" fillId="0" borderId="6" xfId="0" applyFont="1" applyBorder="1" applyAlignment="1">
      <alignment horizontal="center" vertical="center"/>
    </xf>
    <xf numFmtId="167" fontId="4" fillId="0" borderId="4" xfId="0" applyFont="1" applyBorder="1" applyAlignment="1">
      <alignment horizontal="center" vertical="center"/>
    </xf>
    <xf numFmtId="167" fontId="4" fillId="0" borderId="7" xfId="0" applyFont="1" applyBorder="1" applyAlignment="1">
      <alignment horizontal="center" vertical="center"/>
    </xf>
    <xf numFmtId="167" fontId="4" fillId="0" borderId="8" xfId="0" applyFont="1" applyBorder="1" applyAlignment="1">
      <alignment horizontal="center" vertical="center"/>
    </xf>
    <xf numFmtId="167" fontId="4" fillId="0" borderId="9" xfId="0" applyFont="1" applyBorder="1" applyAlignment="1">
      <alignment horizontal="center" vertical="center"/>
    </xf>
    <xf numFmtId="167" fontId="4" fillId="0" borderId="10" xfId="0" applyFont="1" applyBorder="1" applyAlignment="1">
      <alignment horizontal="center" vertical="center"/>
    </xf>
    <xf numFmtId="0" fontId="7" fillId="0" borderId="0" xfId="0" applyNumberFormat="1" applyFont="1" applyAlignment="1">
      <alignment horizontal="center" vertical="center"/>
    </xf>
    <xf numFmtId="167" fontId="7" fillId="0" borderId="0" xfId="0" applyFont="1" applyAlignment="1">
      <alignment horizontal="center" vertical="center"/>
    </xf>
    <xf numFmtId="167" fontId="8" fillId="0" borderId="0" xfId="0" applyFont="1" applyAlignment="1">
      <alignment vertical="center"/>
    </xf>
    <xf numFmtId="167" fontId="8" fillId="0" borderId="6" xfId="0" applyFont="1" applyBorder="1" applyAlignment="1">
      <alignment horizontal="center" vertical="center"/>
    </xf>
    <xf numFmtId="167" fontId="8" fillId="0" borderId="4" xfId="0" applyFont="1" applyBorder="1" applyAlignment="1">
      <alignment horizontal="center" vertical="center"/>
    </xf>
    <xf numFmtId="167" fontId="5" fillId="0" borderId="2" xfId="0" applyFont="1" applyBorder="1" applyAlignment="1">
      <alignment vertical="center"/>
    </xf>
    <xf numFmtId="167" fontId="5" fillId="0" borderId="0" xfId="0" applyFont="1" applyAlignment="1">
      <alignment horizontal="center" vertical="center"/>
    </xf>
    <xf numFmtId="0" fontId="5" fillId="0" borderId="0" xfId="0" applyNumberFormat="1" applyFont="1" applyAlignment="1">
      <alignment horizontal="center" vertical="center"/>
    </xf>
    <xf numFmtId="0" fontId="5" fillId="0" borderId="5" xfId="0" applyNumberFormat="1" applyFont="1" applyBorder="1" applyAlignment="1">
      <alignment horizontal="left" vertical="center"/>
    </xf>
    <xf numFmtId="167" fontId="5" fillId="0" borderId="0" xfId="0" applyFont="1" applyAlignment="1">
      <alignment horizontal="left" vertical="center"/>
    </xf>
    <xf numFmtId="167" fontId="4" fillId="0" borderId="11" xfId="0" applyFont="1" applyBorder="1" applyAlignment="1">
      <alignment vertical="center"/>
    </xf>
    <xf numFmtId="2" fontId="7" fillId="0" borderId="0" xfId="0" applyNumberFormat="1" applyFont="1" applyAlignment="1">
      <alignment horizontal="center" vertical="center"/>
    </xf>
    <xf numFmtId="44" fontId="5" fillId="0" borderId="10" xfId="0" applyNumberFormat="1" applyFont="1" applyBorder="1" applyAlignment="1">
      <alignment horizontal="center" vertical="center"/>
    </xf>
    <xf numFmtId="44" fontId="5" fillId="0" borderId="12" xfId="0" applyNumberFormat="1" applyFont="1" applyBorder="1" applyAlignment="1">
      <alignment horizontal="center" vertical="center"/>
    </xf>
    <xf numFmtId="7" fontId="5" fillId="0" borderId="11" xfId="0" applyNumberFormat="1" applyFont="1" applyBorder="1" applyAlignment="1">
      <alignment vertical="center"/>
    </xf>
    <xf numFmtId="7" fontId="5" fillId="0" borderId="9" xfId="0" applyNumberFormat="1" applyFont="1" applyBorder="1" applyAlignment="1">
      <alignment vertical="center"/>
    </xf>
    <xf numFmtId="7" fontId="5" fillId="0" borderId="11" xfId="0" applyNumberFormat="1" applyFont="1" applyBorder="1" applyAlignment="1">
      <alignment horizontal="center" vertical="center"/>
    </xf>
    <xf numFmtId="7" fontId="6" fillId="0" borderId="11" xfId="0" applyNumberFormat="1" applyFont="1" applyBorder="1" applyAlignment="1">
      <alignment horizontal="center" vertical="center"/>
    </xf>
    <xf numFmtId="7" fontId="6" fillId="0" borderId="9" xfId="0" applyNumberFormat="1" applyFont="1" applyBorder="1" applyAlignment="1">
      <alignment horizontal="center" vertical="center"/>
    </xf>
    <xf numFmtId="7" fontId="6" fillId="0" borderId="11" xfId="0" applyNumberFormat="1" applyFont="1" applyBorder="1" applyAlignment="1">
      <alignment horizontal="left" vertical="center"/>
    </xf>
    <xf numFmtId="167" fontId="11" fillId="0" borderId="0" xfId="0" applyFont="1" applyAlignment="1">
      <alignment horizontal="center" vertical="center"/>
    </xf>
    <xf numFmtId="167" fontId="8" fillId="0" borderId="0" xfId="0" applyFont="1" applyAlignment="1">
      <alignment horizontal="center" vertical="center"/>
    </xf>
    <xf numFmtId="167" fontId="4" fillId="0" borderId="0" xfId="0" applyFont="1" applyAlignment="1">
      <alignment horizontal="center" vertical="center"/>
    </xf>
    <xf numFmtId="0" fontId="5" fillId="0" borderId="5" xfId="0" applyNumberFormat="1" applyFont="1" applyBorder="1" applyAlignment="1">
      <alignment horizontal="center" vertical="center"/>
    </xf>
    <xf numFmtId="167" fontId="6" fillId="0" borderId="2" xfId="0" applyFont="1" applyBorder="1" applyAlignment="1">
      <alignment horizontal="left" vertical="center"/>
    </xf>
    <xf numFmtId="167" fontId="7" fillId="0" borderId="2" xfId="0" applyFont="1" applyBorder="1" applyAlignment="1">
      <alignment horizontal="center" vertical="center"/>
    </xf>
    <xf numFmtId="44" fontId="5" fillId="0" borderId="2" xfId="0" applyNumberFormat="1" applyFont="1" applyBorder="1" applyAlignment="1">
      <alignment horizontal="center" vertical="center"/>
    </xf>
    <xf numFmtId="44" fontId="8" fillId="0" borderId="2" xfId="0" applyNumberFormat="1" applyFont="1" applyBorder="1" applyAlignment="1">
      <alignment horizontal="right" vertical="center"/>
    </xf>
    <xf numFmtId="44" fontId="5" fillId="0" borderId="13" xfId="0" applyNumberFormat="1" applyFont="1" applyBorder="1" applyAlignment="1">
      <alignment horizontal="center" vertical="center"/>
    </xf>
    <xf numFmtId="7" fontId="4" fillId="0" borderId="0" xfId="0" applyNumberFormat="1" applyFont="1" applyAlignment="1">
      <alignment horizontal="right" vertical="center"/>
    </xf>
    <xf numFmtId="167" fontId="4" fillId="0" borderId="0" xfId="0" applyFont="1" applyAlignment="1">
      <alignment horizontal="right" vertical="center"/>
    </xf>
    <xf numFmtId="44" fontId="5" fillId="0" borderId="13" xfId="0" applyNumberFormat="1" applyFont="1" applyBorder="1" applyAlignment="1">
      <alignment vertical="center"/>
    </xf>
    <xf numFmtId="2" fontId="5" fillId="0" borderId="0" xfId="0" applyNumberFormat="1" applyFont="1" applyAlignment="1">
      <alignment horizontal="center" vertical="center"/>
    </xf>
    <xf numFmtId="2" fontId="5" fillId="0" borderId="5" xfId="0" applyNumberFormat="1" applyFont="1" applyBorder="1" applyAlignment="1">
      <alignment horizontal="center" vertical="center"/>
    </xf>
    <xf numFmtId="44" fontId="5" fillId="2" borderId="3" xfId="0" applyNumberFormat="1" applyFont="1" applyFill="1" applyBorder="1" applyAlignment="1">
      <alignment horizontal="center" vertical="center"/>
    </xf>
    <xf numFmtId="167" fontId="5" fillId="0" borderId="2" xfId="0" applyFont="1" applyBorder="1" applyAlignment="1">
      <alignment horizontal="left" vertical="center"/>
    </xf>
    <xf numFmtId="167" fontId="18" fillId="0" borderId="0" xfId="0" applyFont="1" applyAlignment="1">
      <alignment horizontal="left" vertical="center"/>
    </xf>
    <xf numFmtId="167" fontId="4" fillId="0" borderId="0" xfId="0" applyFont="1" applyAlignment="1">
      <alignment horizontal="left" vertical="center"/>
    </xf>
    <xf numFmtId="167" fontId="6" fillId="0" borderId="11" xfId="0" applyFont="1" applyBorder="1" applyAlignment="1">
      <alignment horizontal="right" vertical="center"/>
    </xf>
    <xf numFmtId="167" fontId="7" fillId="0" borderId="2" xfId="0" applyFont="1" applyBorder="1" applyAlignment="1">
      <alignment vertical="center"/>
    </xf>
    <xf numFmtId="167" fontId="13" fillId="0" borderId="0" xfId="0" applyFont="1" applyAlignment="1">
      <alignment horizontal="center" vertical="center"/>
    </xf>
    <xf numFmtId="44" fontId="6" fillId="0" borderId="3" xfId="0" applyNumberFormat="1" applyFont="1" applyBorder="1" applyAlignment="1">
      <alignment horizontal="right" vertical="center"/>
    </xf>
    <xf numFmtId="44" fontId="5" fillId="2" borderId="4" xfId="0" applyNumberFormat="1" applyFont="1" applyFill="1" applyBorder="1" applyAlignment="1">
      <alignment horizontal="center" vertical="center"/>
    </xf>
    <xf numFmtId="167" fontId="8" fillId="0" borderId="0" xfId="0" applyFont="1" applyAlignment="1">
      <alignment horizontal="right" vertical="center"/>
    </xf>
    <xf numFmtId="44" fontId="8" fillId="0" borderId="5" xfId="0" applyNumberFormat="1" applyFont="1" applyBorder="1" applyAlignment="1">
      <alignment horizontal="center" vertical="center"/>
    </xf>
    <xf numFmtId="167" fontId="7" fillId="0" borderId="0" xfId="0" applyFont="1" applyAlignment="1">
      <alignment horizontal="left" vertical="center"/>
    </xf>
    <xf numFmtId="14" fontId="5" fillId="0" borderId="0" xfId="0" applyNumberFormat="1" applyFont="1" applyAlignment="1">
      <alignment horizontal="left" vertical="center"/>
    </xf>
    <xf numFmtId="0" fontId="5" fillId="0" borderId="0" xfId="0" applyNumberFormat="1" applyFont="1" applyAlignment="1">
      <alignment horizontal="left" vertical="center"/>
    </xf>
    <xf numFmtId="0" fontId="5" fillId="0" borderId="0" xfId="13" applyFont="1" applyAlignment="1">
      <alignment vertical="center"/>
    </xf>
    <xf numFmtId="0" fontId="5" fillId="0" borderId="14" xfId="13" applyFont="1" applyBorder="1" applyAlignment="1">
      <alignment vertical="center"/>
    </xf>
    <xf numFmtId="0" fontId="5" fillId="0" borderId="15" xfId="13" applyFont="1" applyBorder="1" applyAlignment="1">
      <alignment vertical="center"/>
    </xf>
    <xf numFmtId="0" fontId="8" fillId="0" borderId="0" xfId="13" applyFont="1" applyAlignment="1">
      <alignment horizontal="right" vertical="center"/>
    </xf>
    <xf numFmtId="0" fontId="8" fillId="0" borderId="0" xfId="13" applyFont="1" applyAlignment="1">
      <alignment vertical="center"/>
    </xf>
    <xf numFmtId="42" fontId="5" fillId="0" borderId="0" xfId="13" applyNumberFormat="1" applyFont="1" applyAlignment="1">
      <alignment vertical="center"/>
    </xf>
    <xf numFmtId="43" fontId="5" fillId="0" borderId="0" xfId="13" applyNumberFormat="1" applyFont="1" applyAlignment="1">
      <alignment vertical="center"/>
    </xf>
    <xf numFmtId="42" fontId="17" fillId="0" borderId="0" xfId="13" applyNumberFormat="1" applyFont="1" applyAlignment="1">
      <alignment vertical="center"/>
    </xf>
    <xf numFmtId="42" fontId="15" fillId="0" borderId="0" xfId="0" applyNumberFormat="1" applyFont="1"/>
    <xf numFmtId="0" fontId="7" fillId="0" borderId="0" xfId="13" applyFont="1" applyAlignment="1">
      <alignment horizontal="center" vertical="center"/>
    </xf>
    <xf numFmtId="167" fontId="5" fillId="0" borderId="0" xfId="0" applyFont="1"/>
    <xf numFmtId="167" fontId="8" fillId="0" borderId="0" xfId="0" applyFont="1" applyAlignment="1">
      <alignment horizontal="right"/>
    </xf>
    <xf numFmtId="0" fontId="5" fillId="0" borderId="0" xfId="13" applyFont="1" applyAlignment="1">
      <alignment horizontal="left" vertical="center"/>
    </xf>
    <xf numFmtId="0" fontId="5" fillId="0" borderId="16" xfId="13" applyFont="1" applyBorder="1" applyAlignment="1">
      <alignment vertical="center"/>
    </xf>
    <xf numFmtId="0" fontId="5" fillId="0" borderId="17" xfId="13" applyFont="1" applyBorder="1" applyAlignment="1">
      <alignment vertical="center"/>
    </xf>
    <xf numFmtId="0" fontId="5" fillId="0" borderId="0" xfId="13" applyFont="1" applyAlignment="1">
      <alignment horizontal="right" vertical="center"/>
    </xf>
    <xf numFmtId="167" fontId="5" fillId="0" borderId="3" xfId="0" applyFont="1" applyBorder="1" applyAlignment="1">
      <alignment horizontal="center" vertical="center"/>
    </xf>
    <xf numFmtId="167" fontId="5" fillId="0" borderId="2" xfId="0" applyFont="1" applyBorder="1" applyAlignment="1">
      <alignment horizontal="center" vertical="center"/>
    </xf>
    <xf numFmtId="167" fontId="7" fillId="0" borderId="0" xfId="0" applyFont="1" applyAlignment="1">
      <alignment vertical="center"/>
    </xf>
    <xf numFmtId="167" fontId="7" fillId="0" borderId="3" xfId="0" applyFont="1" applyBorder="1" applyAlignment="1" applyProtection="1">
      <alignment horizontal="left" vertical="center"/>
      <protection locked="0"/>
    </xf>
    <xf numFmtId="167" fontId="7" fillId="0" borderId="3" xfId="0" applyFont="1" applyBorder="1" applyAlignment="1" applyProtection="1">
      <alignment horizontal="center" vertical="center"/>
      <protection locked="0"/>
    </xf>
    <xf numFmtId="44" fontId="7" fillId="0" borderId="3" xfId="0" applyNumberFormat="1" applyFont="1" applyBorder="1" applyAlignment="1" applyProtection="1">
      <alignment horizontal="center" vertical="center"/>
      <protection locked="0"/>
    </xf>
    <xf numFmtId="167" fontId="7" fillId="0" borderId="3" xfId="0" applyFont="1" applyBorder="1" applyAlignment="1" applyProtection="1">
      <alignment vertical="center"/>
      <protection locked="0"/>
    </xf>
    <xf numFmtId="44" fontId="7" fillId="0" borderId="3" xfId="0" applyNumberFormat="1" applyFont="1" applyBorder="1" applyAlignment="1" applyProtection="1">
      <alignment horizontal="right" vertical="center"/>
      <protection locked="0"/>
    </xf>
    <xf numFmtId="167" fontId="5" fillId="0" borderId="11" xfId="0" applyFont="1" applyBorder="1" applyAlignment="1">
      <alignment horizontal="center" vertical="center"/>
    </xf>
    <xf numFmtId="167" fontId="7" fillId="0" borderId="11" xfId="0" applyFont="1" applyBorder="1" applyAlignment="1" applyProtection="1">
      <alignment horizontal="center" vertical="center"/>
      <protection locked="0"/>
    </xf>
    <xf numFmtId="2" fontId="5" fillId="0" borderId="10" xfId="0" applyNumberFormat="1" applyFont="1" applyBorder="1" applyAlignment="1">
      <alignment horizontal="center" vertical="center"/>
    </xf>
    <xf numFmtId="167" fontId="5" fillId="0" borderId="9" xfId="0" applyFont="1" applyBorder="1" applyAlignment="1">
      <alignment horizontal="center" vertical="center"/>
    </xf>
    <xf numFmtId="0" fontId="7" fillId="0" borderId="0" xfId="0" applyNumberFormat="1" applyFont="1" applyAlignment="1">
      <alignment horizontal="right" vertical="center"/>
    </xf>
    <xf numFmtId="2" fontId="5" fillId="0" borderId="18" xfId="0" applyNumberFormat="1" applyFont="1" applyBorder="1" applyAlignment="1">
      <alignment horizontal="center" vertical="center"/>
    </xf>
    <xf numFmtId="2" fontId="7" fillId="0" borderId="5" xfId="0" applyNumberFormat="1" applyFont="1" applyBorder="1" applyAlignment="1">
      <alignment horizontal="center" vertical="center"/>
    </xf>
    <xf numFmtId="2" fontId="5" fillId="0" borderId="0" xfId="0" applyNumberFormat="1" applyFont="1" applyAlignment="1">
      <alignment horizontal="left" vertical="center"/>
    </xf>
    <xf numFmtId="2" fontId="7" fillId="0" borderId="2" xfId="0" applyNumberFormat="1" applyFont="1" applyBorder="1" applyAlignment="1">
      <alignment horizontal="center" vertical="center"/>
    </xf>
    <xf numFmtId="2" fontId="5" fillId="0" borderId="5" xfId="0" applyNumberFormat="1" applyFont="1" applyBorder="1" applyAlignment="1">
      <alignment horizontal="left" vertical="center"/>
    </xf>
    <xf numFmtId="2" fontId="5" fillId="0" borderId="2" xfId="0" applyNumberFormat="1" applyFont="1" applyBorder="1" applyAlignment="1">
      <alignment horizontal="center" vertical="center"/>
    </xf>
    <xf numFmtId="2" fontId="5" fillId="0" borderId="12" xfId="0" applyNumberFormat="1" applyFont="1" applyBorder="1" applyAlignment="1">
      <alignment horizontal="center" vertical="center"/>
    </xf>
    <xf numFmtId="170" fontId="5" fillId="0" borderId="0" xfId="0" applyNumberFormat="1" applyFont="1" applyAlignment="1">
      <alignment horizontal="left" vertical="center"/>
    </xf>
    <xf numFmtId="0" fontId="21" fillId="0" borderId="0" xfId="13" applyFont="1" applyAlignment="1">
      <alignment vertical="center"/>
    </xf>
    <xf numFmtId="167" fontId="4" fillId="0" borderId="5" xfId="0" quotePrefix="1" applyFont="1" applyBorder="1" applyAlignment="1">
      <alignment horizontal="left" vertical="center"/>
    </xf>
    <xf numFmtId="167" fontId="6" fillId="0" borderId="3" xfId="0" quotePrefix="1" applyFont="1" applyBorder="1" applyAlignment="1">
      <alignment horizontal="left" vertical="center"/>
    </xf>
    <xf numFmtId="167" fontId="6" fillId="0" borderId="4" xfId="0" quotePrefix="1" applyFont="1" applyBorder="1" applyAlignment="1">
      <alignment horizontal="left" vertical="center"/>
    </xf>
    <xf numFmtId="167" fontId="5" fillId="0" borderId="3" xfId="0" quotePrefix="1" applyFont="1" applyBorder="1" applyAlignment="1">
      <alignment horizontal="left" vertical="center"/>
    </xf>
    <xf numFmtId="44" fontId="6" fillId="0" borderId="4" xfId="0" applyNumberFormat="1" applyFont="1" applyBorder="1" applyAlignment="1">
      <alignment horizontal="center" vertical="center"/>
    </xf>
    <xf numFmtId="167" fontId="5" fillId="0" borderId="4" xfId="0" quotePrefix="1" applyFont="1" applyBorder="1" applyAlignment="1">
      <alignment horizontal="left" vertical="center"/>
    </xf>
    <xf numFmtId="167" fontId="12" fillId="0" borderId="0" xfId="0" quotePrefix="1" applyFont="1" applyAlignment="1">
      <alignment horizontal="center" vertical="center"/>
    </xf>
    <xf numFmtId="167" fontId="13" fillId="0" borderId="0" xfId="0" quotePrefix="1" applyFont="1" applyAlignment="1">
      <alignment horizontal="center" vertical="center"/>
    </xf>
    <xf numFmtId="167" fontId="26" fillId="0" borderId="0" xfId="10" applyNumberFormat="1" applyFont="1" applyAlignment="1" applyProtection="1">
      <alignment horizontal="center" vertical="center"/>
      <protection locked="0"/>
    </xf>
    <xf numFmtId="0" fontId="5" fillId="0" borderId="19" xfId="13" applyFont="1" applyBorder="1" applyAlignment="1">
      <alignment vertical="center"/>
    </xf>
    <xf numFmtId="167" fontId="5" fillId="0" borderId="0" xfId="0" applyFont="1" applyAlignment="1">
      <alignment vertical="center"/>
    </xf>
    <xf numFmtId="167" fontId="20" fillId="0" borderId="0" xfId="10" applyNumberFormat="1" applyFont="1" applyAlignment="1" applyProtection="1">
      <alignment vertical="center"/>
    </xf>
    <xf numFmtId="167" fontId="13" fillId="0" borderId="0" xfId="0" applyFont="1" applyAlignment="1">
      <alignment vertical="center"/>
    </xf>
    <xf numFmtId="44" fontId="8" fillId="0" borderId="5" xfId="0" applyNumberFormat="1" applyFont="1" applyBorder="1" applyAlignment="1">
      <alignment vertical="center"/>
    </xf>
    <xf numFmtId="167" fontId="5" fillId="0" borderId="6" xfId="0" applyFont="1" applyBorder="1" applyAlignment="1">
      <alignment horizontal="center" vertical="center"/>
    </xf>
    <xf numFmtId="44" fontId="5" fillId="0" borderId="5" xfId="0" applyNumberFormat="1" applyFont="1" applyBorder="1" applyAlignment="1">
      <alignment vertical="center"/>
    </xf>
    <xf numFmtId="167" fontId="25" fillId="0" borderId="0" xfId="0" applyFont="1"/>
    <xf numFmtId="2" fontId="5" fillId="0" borderId="0" xfId="0" applyNumberFormat="1" applyFont="1" applyAlignment="1">
      <alignment vertical="center"/>
    </xf>
    <xf numFmtId="44" fontId="8" fillId="0" borderId="5" xfId="3" applyFont="1" applyBorder="1" applyAlignment="1" applyProtection="1">
      <alignment vertical="center"/>
    </xf>
    <xf numFmtId="167" fontId="5" fillId="0" borderId="5" xfId="0" applyFont="1" applyBorder="1" applyAlignment="1">
      <alignment vertical="center"/>
    </xf>
    <xf numFmtId="44" fontId="7" fillId="0" borderId="5" xfId="0" applyNumberFormat="1" applyFont="1" applyBorder="1" applyAlignment="1">
      <alignment horizontal="center" vertical="center"/>
    </xf>
    <xf numFmtId="44" fontId="5" fillId="0" borderId="13" xfId="3" applyFont="1" applyBorder="1" applyAlignment="1" applyProtection="1">
      <alignment vertical="center"/>
    </xf>
    <xf numFmtId="167" fontId="16" fillId="0" borderId="0" xfId="0" applyFont="1" applyAlignment="1">
      <alignment vertical="center"/>
    </xf>
    <xf numFmtId="167" fontId="11" fillId="0" borderId="0" xfId="0" applyFont="1" applyAlignment="1">
      <alignment horizontal="right" vertical="center"/>
    </xf>
    <xf numFmtId="44" fontId="8" fillId="0" borderId="0" xfId="0" applyNumberFormat="1" applyFont="1" applyAlignment="1">
      <alignment vertical="center"/>
    </xf>
    <xf numFmtId="167" fontId="5" fillId="0" borderId="3" xfId="0" applyFont="1" applyBorder="1" applyAlignment="1">
      <alignment vertical="center"/>
    </xf>
    <xf numFmtId="167" fontId="24" fillId="0" borderId="0" xfId="10" applyNumberFormat="1" applyFont="1" applyAlignment="1" applyProtection="1">
      <alignment horizontal="center" vertical="center"/>
      <protection locked="0"/>
    </xf>
    <xf numFmtId="167" fontId="0" fillId="0" borderId="0" xfId="0" applyProtection="1">
      <protection locked="0" hidden="1"/>
    </xf>
    <xf numFmtId="167" fontId="0" fillId="0" borderId="0" xfId="0" applyProtection="1">
      <protection hidden="1"/>
    </xf>
    <xf numFmtId="167" fontId="31" fillId="0" borderId="0" xfId="0" applyFont="1" applyAlignment="1" applyProtection="1">
      <alignment wrapText="1"/>
      <protection hidden="1"/>
    </xf>
    <xf numFmtId="167" fontId="27" fillId="0" borderId="0" xfId="0" applyFont="1" applyAlignment="1" applyProtection="1">
      <alignment wrapText="1"/>
      <protection hidden="1"/>
    </xf>
    <xf numFmtId="167" fontId="27" fillId="0" borderId="0" xfId="0" applyFont="1" applyAlignment="1" applyProtection="1">
      <alignment vertical="top" wrapText="1"/>
      <protection hidden="1"/>
    </xf>
    <xf numFmtId="167" fontId="0" fillId="0" borderId="0" xfId="0" applyAlignment="1" applyProtection="1">
      <alignment vertical="top" wrapText="1"/>
      <protection hidden="1"/>
    </xf>
    <xf numFmtId="167" fontId="29" fillId="0" borderId="0" xfId="10" applyNumberFormat="1" applyFont="1" applyAlignment="1" applyProtection="1">
      <alignment vertical="top" wrapText="1"/>
      <protection locked="0" hidden="1"/>
    </xf>
    <xf numFmtId="167" fontId="27" fillId="0" borderId="0" xfId="0" applyFont="1" applyProtection="1">
      <protection hidden="1"/>
    </xf>
    <xf numFmtId="167" fontId="28" fillId="0" borderId="0" xfId="0" applyFont="1" applyAlignment="1" applyProtection="1">
      <alignment vertical="top" wrapText="1"/>
      <protection locked="0" hidden="1"/>
    </xf>
    <xf numFmtId="167" fontId="0" fillId="0" borderId="20" xfId="0" applyBorder="1" applyAlignment="1" applyProtection="1">
      <alignment vertical="top" wrapText="1"/>
      <protection hidden="1"/>
    </xf>
    <xf numFmtId="167" fontId="4" fillId="0" borderId="0" xfId="0" applyFont="1" applyAlignment="1">
      <alignment horizontal="right" vertical="center" wrapText="1"/>
    </xf>
    <xf numFmtId="167" fontId="0" fillId="0" borderId="0" xfId="0" applyAlignment="1" applyProtection="1">
      <alignment wrapText="1"/>
      <protection hidden="1"/>
    </xf>
    <xf numFmtId="167" fontId="13" fillId="0" borderId="0" xfId="0" applyFont="1" applyAlignment="1">
      <alignment horizontal="left" vertical="center"/>
    </xf>
    <xf numFmtId="3" fontId="7" fillId="0" borderId="21" xfId="0" applyNumberFormat="1" applyFont="1" applyBorder="1" applyAlignment="1" applyProtection="1">
      <alignment horizontal="center" vertical="center"/>
      <protection locked="0"/>
    </xf>
    <xf numFmtId="3" fontId="7" fillId="0" borderId="21" xfId="0" quotePrefix="1" applyNumberFormat="1" applyFont="1" applyBorder="1" applyAlignment="1" applyProtection="1">
      <alignment horizontal="left" vertical="center"/>
      <protection locked="0"/>
    </xf>
    <xf numFmtId="167" fontId="32" fillId="0" borderId="0" xfId="0" applyFont="1" applyAlignment="1" applyProtection="1">
      <alignment vertical="center"/>
      <protection locked="0"/>
    </xf>
    <xf numFmtId="167" fontId="33" fillId="0" borderId="0" xfId="10" applyNumberFormat="1" applyFont="1" applyAlignment="1" applyProtection="1">
      <alignment horizontal="center" vertical="center"/>
    </xf>
    <xf numFmtId="167" fontId="32" fillId="0" borderId="0" xfId="0" applyFont="1" applyAlignment="1">
      <alignment vertical="center"/>
    </xf>
    <xf numFmtId="167" fontId="33" fillId="0" borderId="0" xfId="10" quotePrefix="1" applyNumberFormat="1" applyFont="1" applyAlignment="1" applyProtection="1">
      <alignment horizontal="center" vertical="center"/>
    </xf>
    <xf numFmtId="167" fontId="32" fillId="0" borderId="0" xfId="0" applyFont="1" applyAlignment="1" applyProtection="1">
      <alignment vertical="center"/>
      <protection hidden="1"/>
    </xf>
    <xf numFmtId="44" fontId="32" fillId="0" borderId="0" xfId="0" applyNumberFormat="1" applyFont="1" applyAlignment="1">
      <alignment vertical="center"/>
    </xf>
    <xf numFmtId="44" fontId="14" fillId="0" borderId="0" xfId="0" applyNumberFormat="1" applyFont="1" applyAlignment="1">
      <alignment vertical="center"/>
    </xf>
    <xf numFmtId="167" fontId="32" fillId="0" borderId="0" xfId="0" applyFont="1" applyAlignment="1" applyProtection="1">
      <alignment vertical="center"/>
      <protection locked="0" hidden="1"/>
    </xf>
    <xf numFmtId="167" fontId="14" fillId="0" borderId="0" xfId="0" applyFont="1" applyAlignment="1">
      <alignment vertical="center"/>
    </xf>
    <xf numFmtId="167" fontId="34" fillId="0" borderId="0" xfId="0" applyFont="1" applyAlignment="1" applyProtection="1">
      <alignment vertical="center"/>
      <protection hidden="1"/>
    </xf>
    <xf numFmtId="167" fontId="32" fillId="0" borderId="0" xfId="0" applyFont="1" applyAlignment="1" applyProtection="1">
      <alignment horizontal="left" vertical="center"/>
      <protection locked="0"/>
    </xf>
    <xf numFmtId="167" fontId="32" fillId="0" borderId="0" xfId="0" applyFont="1" applyAlignment="1">
      <alignment horizontal="center" vertical="center"/>
    </xf>
    <xf numFmtId="167" fontId="32" fillId="0" borderId="0" xfId="0" applyFont="1" applyAlignment="1" applyProtection="1">
      <alignment horizontal="center" vertical="center"/>
      <protection hidden="1"/>
    </xf>
    <xf numFmtId="44" fontId="35" fillId="0" borderId="0" xfId="0" applyNumberFormat="1" applyFont="1"/>
    <xf numFmtId="44" fontId="14" fillId="0" borderId="0" xfId="0" applyNumberFormat="1" applyFont="1" applyAlignment="1">
      <alignment horizontal="right" vertical="center"/>
    </xf>
    <xf numFmtId="2" fontId="32" fillId="0" borderId="0" xfId="0" applyNumberFormat="1" applyFont="1" applyAlignment="1">
      <alignment horizontal="center" vertical="center"/>
    </xf>
    <xf numFmtId="2" fontId="32" fillId="0" borderId="0" xfId="0" applyNumberFormat="1" applyFont="1" applyAlignment="1" applyProtection="1">
      <alignment vertical="center"/>
      <protection hidden="1"/>
    </xf>
    <xf numFmtId="2" fontId="32" fillId="0" borderId="0" xfId="0" applyNumberFormat="1" applyFont="1" applyAlignment="1">
      <alignment vertical="center"/>
    </xf>
    <xf numFmtId="42" fontId="5" fillId="0" borderId="0" xfId="13" applyNumberFormat="1" applyFont="1"/>
    <xf numFmtId="167" fontId="5" fillId="0" borderId="0" xfId="0" applyFont="1" applyAlignment="1" applyProtection="1">
      <alignment horizontal="center" vertical="center"/>
      <protection locked="0"/>
    </xf>
    <xf numFmtId="167" fontId="27" fillId="0" borderId="20" xfId="0" applyFont="1" applyBorder="1" applyAlignment="1" applyProtection="1">
      <alignment vertical="top" wrapText="1"/>
      <protection hidden="1"/>
    </xf>
    <xf numFmtId="167" fontId="27" fillId="0" borderId="22" xfId="0" applyFont="1" applyBorder="1" applyAlignment="1" applyProtection="1">
      <alignment vertical="top" wrapText="1"/>
      <protection hidden="1"/>
    </xf>
    <xf numFmtId="169" fontId="32" fillId="0" borderId="0" xfId="0" applyNumberFormat="1" applyFont="1" applyAlignment="1" applyProtection="1">
      <alignment horizontal="center" vertical="center"/>
      <protection hidden="1"/>
    </xf>
    <xf numFmtId="3" fontId="6" fillId="0" borderId="0" xfId="0" applyNumberFormat="1" applyFont="1" applyAlignment="1" applyProtection="1">
      <alignment horizontal="center" vertical="center"/>
      <protection locked="0"/>
    </xf>
    <xf numFmtId="3" fontId="6" fillId="0" borderId="0" xfId="0" applyNumberFormat="1" applyFont="1" applyAlignment="1" applyProtection="1">
      <alignment horizontal="left" vertical="center"/>
      <protection locked="0"/>
    </xf>
    <xf numFmtId="3" fontId="7" fillId="0" borderId="0" xfId="0" applyNumberFormat="1" applyFont="1" applyAlignment="1" applyProtection="1">
      <alignment horizontal="right" vertical="center"/>
      <protection locked="0"/>
    </xf>
    <xf numFmtId="3" fontId="7" fillId="0" borderId="0" xfId="0" applyNumberFormat="1" applyFont="1" applyAlignment="1" applyProtection="1">
      <alignment horizontal="center" vertical="center"/>
      <protection locked="0"/>
    </xf>
    <xf numFmtId="3" fontId="7" fillId="0" borderId="0" xfId="0" applyNumberFormat="1" applyFont="1" applyAlignment="1" applyProtection="1">
      <alignment vertical="center"/>
      <protection locked="0"/>
    </xf>
    <xf numFmtId="3" fontId="5" fillId="0" borderId="0" xfId="0" applyNumberFormat="1" applyFont="1" applyAlignment="1" applyProtection="1">
      <alignment vertical="center"/>
      <protection locked="0"/>
    </xf>
    <xf numFmtId="167" fontId="5" fillId="0" borderId="0" xfId="0" applyFont="1" applyAlignment="1" applyProtection="1">
      <alignment horizontal="center" vertical="center"/>
      <protection hidden="1"/>
    </xf>
    <xf numFmtId="169" fontId="5" fillId="0" borderId="0" xfId="0" applyNumberFormat="1" applyFont="1" applyAlignment="1" applyProtection="1">
      <alignment horizontal="center" vertical="center"/>
      <protection hidden="1"/>
    </xf>
    <xf numFmtId="44" fontId="5" fillId="0" borderId="0" xfId="0" applyNumberFormat="1" applyFont="1" applyAlignment="1">
      <alignment vertical="center"/>
    </xf>
    <xf numFmtId="169" fontId="8" fillId="0" borderId="6" xfId="0" applyNumberFormat="1" applyFont="1" applyBorder="1" applyAlignment="1">
      <alignment horizontal="center" vertical="center"/>
    </xf>
    <xf numFmtId="44" fontId="8" fillId="0" borderId="7" xfId="0" applyNumberFormat="1" applyFont="1" applyBorder="1" applyAlignment="1">
      <alignment horizontal="right" vertical="center"/>
    </xf>
    <xf numFmtId="167" fontId="8" fillId="0" borderId="11" xfId="0" applyFont="1" applyBorder="1" applyAlignment="1">
      <alignment vertical="center"/>
    </xf>
    <xf numFmtId="167" fontId="11" fillId="0" borderId="4" xfId="0" applyFont="1" applyBorder="1" applyAlignment="1">
      <alignment horizontal="center" vertical="center"/>
    </xf>
    <xf numFmtId="169" fontId="8" fillId="0" borderId="4" xfId="0" applyNumberFormat="1" applyFont="1" applyBorder="1" applyAlignment="1">
      <alignment horizontal="center" vertical="center"/>
    </xf>
    <xf numFmtId="44" fontId="8" fillId="0" borderId="9" xfId="0" applyNumberFormat="1" applyFont="1" applyBorder="1" applyAlignment="1">
      <alignment horizontal="right" vertical="center"/>
    </xf>
    <xf numFmtId="167" fontId="8" fillId="0" borderId="2" xfId="0" applyFont="1" applyBorder="1" applyAlignment="1">
      <alignment vertical="center"/>
    </xf>
    <xf numFmtId="167" fontId="8" fillId="0" borderId="2" xfId="0" applyFont="1" applyBorder="1" applyAlignment="1">
      <alignment horizontal="center" vertical="center"/>
    </xf>
    <xf numFmtId="169" fontId="8" fillId="0" borderId="2" xfId="0" applyNumberFormat="1" applyFont="1" applyBorder="1" applyAlignment="1">
      <alignment horizontal="center" vertical="center"/>
    </xf>
    <xf numFmtId="167" fontId="8" fillId="0" borderId="23" xfId="0" applyFont="1" applyBorder="1" applyAlignment="1" applyProtection="1">
      <alignment horizontal="left" vertical="center"/>
      <protection hidden="1"/>
    </xf>
    <xf numFmtId="2" fontId="8" fillId="0" borderId="23" xfId="0" applyNumberFormat="1" applyFont="1" applyBorder="1" applyAlignment="1" applyProtection="1">
      <alignment horizontal="center" vertical="center"/>
      <protection hidden="1"/>
    </xf>
    <xf numFmtId="169" fontId="8" fillId="0" borderId="23" xfId="0" applyNumberFormat="1" applyFont="1" applyBorder="1" applyAlignment="1" applyProtection="1">
      <alignment horizontal="center" vertical="center"/>
      <protection hidden="1"/>
    </xf>
    <xf numFmtId="44" fontId="5" fillId="0" borderId="23" xfId="0" applyNumberFormat="1" applyFont="1" applyBorder="1" applyAlignment="1">
      <alignment vertical="center"/>
    </xf>
    <xf numFmtId="44" fontId="8" fillId="0" borderId="23" xfId="0" applyNumberFormat="1" applyFont="1" applyBorder="1" applyAlignment="1">
      <alignment horizontal="right" vertical="center"/>
    </xf>
    <xf numFmtId="167" fontId="8" fillId="0" borderId="0" xfId="0" applyFont="1" applyAlignment="1" applyProtection="1">
      <alignment vertical="center"/>
      <protection hidden="1"/>
    </xf>
    <xf numFmtId="44" fontId="5" fillId="0" borderId="0" xfId="0" applyNumberFormat="1" applyFont="1" applyAlignment="1" applyProtection="1">
      <alignment vertical="center"/>
      <protection hidden="1"/>
    </xf>
    <xf numFmtId="44" fontId="8" fillId="0" borderId="0" xfId="0" applyNumberFormat="1" applyFont="1" applyAlignment="1" applyProtection="1">
      <alignment horizontal="right" vertical="center"/>
      <protection hidden="1"/>
    </xf>
    <xf numFmtId="167" fontId="36" fillId="0" borderId="5" xfId="10" applyNumberFormat="1" applyFont="1" applyBorder="1" applyAlignment="1" applyProtection="1">
      <alignment vertical="center"/>
      <protection hidden="1"/>
    </xf>
    <xf numFmtId="167" fontId="5" fillId="0" borderId="5" xfId="0" applyFont="1" applyBorder="1" applyAlignment="1" applyProtection="1">
      <alignment horizontal="center" vertical="center"/>
      <protection hidden="1"/>
    </xf>
    <xf numFmtId="169" fontId="5" fillId="0" borderId="5" xfId="0" applyNumberFormat="1" applyFont="1" applyBorder="1" applyAlignment="1" applyProtection="1">
      <alignment horizontal="center" vertical="center"/>
      <protection hidden="1"/>
    </xf>
    <xf numFmtId="44" fontId="5" fillId="0" borderId="5" xfId="0" applyNumberFormat="1" applyFont="1" applyBorder="1" applyAlignment="1" applyProtection="1">
      <alignment vertical="center"/>
      <protection hidden="1"/>
    </xf>
    <xf numFmtId="44" fontId="8" fillId="0" borderId="5" xfId="0" applyNumberFormat="1" applyFont="1" applyBorder="1" applyAlignment="1" applyProtection="1">
      <alignment horizontal="right" vertical="center"/>
      <protection hidden="1"/>
    </xf>
    <xf numFmtId="167" fontId="5" fillId="0" borderId="3" xfId="0" applyFont="1" applyBorder="1" applyAlignment="1" applyProtection="1">
      <alignment vertical="center"/>
      <protection hidden="1"/>
    </xf>
    <xf numFmtId="167" fontId="5" fillId="0" borderId="3" xfId="0" applyFont="1" applyBorder="1" applyAlignment="1" applyProtection="1">
      <alignment horizontal="center" vertical="center"/>
      <protection hidden="1"/>
    </xf>
    <xf numFmtId="9" fontId="5" fillId="0" borderId="3" xfId="0" applyNumberFormat="1" applyFont="1" applyBorder="1" applyAlignment="1" applyProtection="1">
      <alignment horizontal="center" vertical="center"/>
      <protection hidden="1"/>
    </xf>
    <xf numFmtId="169" fontId="5" fillId="0" borderId="3" xfId="0" applyNumberFormat="1" applyFont="1" applyBorder="1" applyAlignment="1" applyProtection="1">
      <alignment horizontal="center" vertical="center"/>
      <protection hidden="1"/>
    </xf>
    <xf numFmtId="3" fontId="5" fillId="0" borderId="3" xfId="0" applyNumberFormat="1" applyFont="1" applyBorder="1" applyAlignment="1" applyProtection="1">
      <alignment horizontal="center" vertical="center"/>
      <protection hidden="1"/>
    </xf>
    <xf numFmtId="44" fontId="5" fillId="0" borderId="3" xfId="0" applyNumberFormat="1" applyFont="1" applyBorder="1" applyAlignment="1" applyProtection="1">
      <alignment horizontal="center" vertical="center"/>
      <protection hidden="1"/>
    </xf>
    <xf numFmtId="44" fontId="5" fillId="0" borderId="11" xfId="0" applyNumberFormat="1" applyFont="1" applyBorder="1" applyAlignment="1" applyProtection="1">
      <alignment horizontal="center" vertical="center"/>
      <protection hidden="1"/>
    </xf>
    <xf numFmtId="167" fontId="5" fillId="0" borderId="2" xfId="0" applyFont="1" applyBorder="1" applyAlignment="1" applyProtection="1">
      <alignment vertical="center"/>
      <protection hidden="1"/>
    </xf>
    <xf numFmtId="167" fontId="5" fillId="0" borderId="2" xfId="0" applyFont="1" applyBorder="1" applyAlignment="1" applyProtection="1">
      <alignment horizontal="center" vertical="center"/>
      <protection hidden="1"/>
    </xf>
    <xf numFmtId="169" fontId="5" fillId="0" borderId="2" xfId="0" applyNumberFormat="1" applyFont="1" applyBorder="1" applyAlignment="1" applyProtection="1">
      <alignment horizontal="center" vertical="center"/>
      <protection hidden="1"/>
    </xf>
    <xf numFmtId="44" fontId="5" fillId="0" borderId="2" xfId="0" applyNumberFormat="1" applyFont="1" applyBorder="1" applyAlignment="1" applyProtection="1">
      <alignment vertical="center"/>
      <protection hidden="1"/>
    </xf>
    <xf numFmtId="44" fontId="8" fillId="0" borderId="2" xfId="0" applyNumberFormat="1" applyFont="1" applyBorder="1" applyAlignment="1" applyProtection="1">
      <alignment horizontal="right" vertical="center"/>
      <protection hidden="1"/>
    </xf>
    <xf numFmtId="167" fontId="5" fillId="0" borderId="0" xfId="0" applyFont="1" applyAlignment="1" applyProtection="1">
      <alignment vertical="center"/>
      <protection hidden="1"/>
    </xf>
    <xf numFmtId="167" fontId="8" fillId="0" borderId="0" xfId="0" applyFont="1" applyAlignment="1" applyProtection="1">
      <alignment horizontal="center" vertical="center"/>
      <protection hidden="1"/>
    </xf>
    <xf numFmtId="2" fontId="5" fillId="0" borderId="3" xfId="0" applyNumberFormat="1" applyFont="1" applyBorder="1" applyAlignment="1" applyProtection="1">
      <alignment horizontal="center" vertical="center"/>
      <protection hidden="1"/>
    </xf>
    <xf numFmtId="4" fontId="5" fillId="0" borderId="3" xfId="0" applyNumberFormat="1" applyFont="1" applyBorder="1" applyAlignment="1" applyProtection="1">
      <alignment horizontal="center" vertical="center"/>
      <protection hidden="1"/>
    </xf>
    <xf numFmtId="169" fontId="8" fillId="0" borderId="0" xfId="0" applyNumberFormat="1" applyFont="1" applyAlignment="1" applyProtection="1">
      <alignment horizontal="center" vertical="center"/>
      <protection hidden="1"/>
    </xf>
    <xf numFmtId="1" fontId="5" fillId="0" borderId="3" xfId="0" applyNumberFormat="1" applyFont="1" applyBorder="1" applyAlignment="1" applyProtection="1">
      <alignment horizontal="center" vertical="center"/>
      <protection hidden="1"/>
    </xf>
    <xf numFmtId="2" fontId="5" fillId="0" borderId="3" xfId="0" applyNumberFormat="1" applyFont="1" applyBorder="1" applyAlignment="1" applyProtection="1">
      <alignment vertical="center"/>
      <protection hidden="1"/>
    </xf>
    <xf numFmtId="2" fontId="5" fillId="0" borderId="2" xfId="0" applyNumberFormat="1" applyFont="1" applyBorder="1" applyAlignment="1" applyProtection="1">
      <alignment vertical="center"/>
      <protection hidden="1"/>
    </xf>
    <xf numFmtId="2" fontId="5" fillId="0" borderId="2" xfId="0" applyNumberFormat="1" applyFont="1" applyBorder="1" applyAlignment="1" applyProtection="1">
      <alignment horizontal="center" vertical="center"/>
      <protection hidden="1"/>
    </xf>
    <xf numFmtId="2" fontId="5" fillId="0" borderId="0" xfId="0" applyNumberFormat="1" applyFont="1" applyAlignment="1" applyProtection="1">
      <alignment vertical="center"/>
      <protection hidden="1"/>
    </xf>
    <xf numFmtId="2" fontId="5" fillId="0" borderId="0" xfId="0" applyNumberFormat="1" applyFont="1" applyAlignment="1" applyProtection="1">
      <alignment horizontal="center" vertical="center"/>
      <protection hidden="1"/>
    </xf>
    <xf numFmtId="2" fontId="8" fillId="0" borderId="0" xfId="0" applyNumberFormat="1" applyFont="1" applyAlignment="1" applyProtection="1">
      <alignment horizontal="center" vertical="center"/>
      <protection hidden="1"/>
    </xf>
    <xf numFmtId="44" fontId="5" fillId="0" borderId="0" xfId="0" applyNumberFormat="1" applyFont="1" applyAlignment="1" applyProtection="1">
      <alignment horizontal="center" vertical="center"/>
      <protection hidden="1"/>
    </xf>
    <xf numFmtId="169" fontId="5" fillId="0" borderId="0" xfId="0" applyNumberFormat="1" applyFont="1" applyAlignment="1">
      <alignment horizontal="center" vertical="center"/>
    </xf>
    <xf numFmtId="167" fontId="36" fillId="0" borderId="0" xfId="10" applyNumberFormat="1" applyFont="1" applyBorder="1" applyAlignment="1" applyProtection="1">
      <alignment vertical="center"/>
    </xf>
    <xf numFmtId="2" fontId="8" fillId="0" borderId="0" xfId="0" applyNumberFormat="1" applyFont="1" applyAlignment="1">
      <alignment horizontal="center" vertical="center"/>
    </xf>
    <xf numFmtId="167" fontId="8" fillId="0" borderId="0" xfId="0" applyFont="1" applyAlignment="1" applyProtection="1">
      <alignment horizontal="right" vertical="center"/>
      <protection hidden="1"/>
    </xf>
    <xf numFmtId="167" fontId="5" fillId="3" borderId="0" xfId="0" applyFont="1" applyFill="1" applyAlignment="1" applyProtection="1">
      <alignment vertical="center"/>
      <protection hidden="1"/>
    </xf>
    <xf numFmtId="44" fontId="8" fillId="0" borderId="0" xfId="0" applyNumberFormat="1" applyFont="1" applyAlignment="1">
      <alignment horizontal="right" vertical="center"/>
    </xf>
    <xf numFmtId="167" fontId="14" fillId="0" borderId="23" xfId="0" applyFont="1" applyBorder="1" applyAlignment="1" applyProtection="1">
      <alignment horizontal="left" vertical="center"/>
      <protection hidden="1"/>
    </xf>
    <xf numFmtId="167" fontId="37" fillId="0" borderId="24" xfId="0" applyFont="1" applyBorder="1" applyAlignment="1" applyProtection="1">
      <alignment horizontal="center" vertical="center" wrapText="1"/>
      <protection hidden="1"/>
    </xf>
    <xf numFmtId="42" fontId="32" fillId="0" borderId="0" xfId="0" applyNumberFormat="1" applyFont="1" applyAlignment="1">
      <alignment vertical="center"/>
    </xf>
    <xf numFmtId="42" fontId="14" fillId="0" borderId="0" xfId="0" applyNumberFormat="1" applyFont="1" applyAlignment="1">
      <alignment vertical="center"/>
    </xf>
    <xf numFmtId="42" fontId="5" fillId="0" borderId="0" xfId="0" applyNumberFormat="1" applyFont="1" applyAlignment="1">
      <alignment vertical="center"/>
    </xf>
    <xf numFmtId="42" fontId="8" fillId="0" borderId="23" xfId="0" applyNumberFormat="1" applyFont="1" applyBorder="1" applyAlignment="1">
      <alignment horizontal="right" vertical="center"/>
    </xf>
    <xf numFmtId="42" fontId="5" fillId="0" borderId="0" xfId="0" applyNumberFormat="1" applyFont="1" applyAlignment="1" applyProtection="1">
      <alignment vertical="center"/>
      <protection hidden="1"/>
    </xf>
    <xf numFmtId="42" fontId="5" fillId="0" borderId="5" xfId="0" applyNumberFormat="1" applyFont="1" applyBorder="1" applyAlignment="1" applyProtection="1">
      <alignment vertical="center"/>
      <protection hidden="1"/>
    </xf>
    <xf numFmtId="42" fontId="5" fillId="0" borderId="12" xfId="0" applyNumberFormat="1" applyFont="1" applyBorder="1" applyAlignment="1" applyProtection="1">
      <alignment horizontal="center" vertical="center"/>
      <protection hidden="1"/>
    </xf>
    <xf numFmtId="42" fontId="5" fillId="0" borderId="13" xfId="0" applyNumberFormat="1" applyFont="1" applyBorder="1" applyAlignment="1" applyProtection="1">
      <alignment vertical="center"/>
      <protection hidden="1"/>
    </xf>
    <xf numFmtId="42" fontId="8" fillId="0" borderId="5" xfId="0" applyNumberFormat="1" applyFont="1" applyBorder="1" applyProtection="1">
      <protection hidden="1"/>
    </xf>
    <xf numFmtId="42" fontId="5" fillId="0" borderId="23" xfId="0" applyNumberFormat="1" applyFont="1" applyBorder="1" applyAlignment="1">
      <alignment vertical="center"/>
    </xf>
    <xf numFmtId="0" fontId="8" fillId="0" borderId="8" xfId="0" applyNumberFormat="1" applyFont="1" applyBorder="1" applyAlignment="1">
      <alignment horizontal="center" vertical="center"/>
    </xf>
    <xf numFmtId="0" fontId="8" fillId="0" borderId="10" xfId="0" applyNumberFormat="1" applyFont="1" applyBorder="1" applyAlignment="1">
      <alignment horizontal="center" vertical="center"/>
    </xf>
    <xf numFmtId="2" fontId="8" fillId="0" borderId="0" xfId="0" applyNumberFormat="1" applyFont="1" applyAlignment="1" applyProtection="1">
      <alignment horizontal="right" vertical="center"/>
      <protection hidden="1"/>
    </xf>
    <xf numFmtId="2" fontId="8" fillId="0" borderId="0" xfId="0" applyNumberFormat="1" applyFont="1" applyAlignment="1">
      <alignment horizontal="right" vertical="center"/>
    </xf>
    <xf numFmtId="169" fontId="7" fillId="0" borderId="21" xfId="0" applyNumberFormat="1" applyFont="1" applyBorder="1" applyAlignment="1" applyProtection="1">
      <alignment horizontal="center" vertical="center"/>
      <protection locked="0"/>
    </xf>
    <xf numFmtId="169" fontId="5" fillId="0" borderId="0" xfId="0" applyNumberFormat="1" applyFont="1" applyAlignment="1" applyProtection="1">
      <alignment vertical="center"/>
      <protection locked="0"/>
    </xf>
    <xf numFmtId="169" fontId="7" fillId="0" borderId="0" xfId="0" applyNumberFormat="1" applyFont="1" applyAlignment="1" applyProtection="1">
      <alignment horizontal="center" vertical="center"/>
      <protection locked="0"/>
    </xf>
    <xf numFmtId="169" fontId="7" fillId="0" borderId="0" xfId="0" applyNumberFormat="1" applyFont="1" applyAlignment="1" applyProtection="1">
      <alignment vertical="center"/>
      <protection locked="0"/>
    </xf>
    <xf numFmtId="169" fontId="6" fillId="0" borderId="0" xfId="0" applyNumberFormat="1" applyFont="1" applyAlignment="1" applyProtection="1">
      <alignment horizontal="center" vertical="center"/>
      <protection locked="0"/>
    </xf>
    <xf numFmtId="169" fontId="6" fillId="0" borderId="0" xfId="0" applyNumberFormat="1" applyFont="1" applyAlignment="1" applyProtection="1">
      <alignment horizontal="left" vertical="center"/>
      <protection locked="0"/>
    </xf>
    <xf numFmtId="169" fontId="7" fillId="0" borderId="0" xfId="0" applyNumberFormat="1" applyFont="1" applyAlignment="1" applyProtection="1">
      <alignment horizontal="right" vertical="center"/>
      <protection locked="0"/>
    </xf>
    <xf numFmtId="42" fontId="5" fillId="0" borderId="5" xfId="13" applyNumberFormat="1" applyFont="1" applyBorder="1" applyAlignment="1">
      <alignment vertical="center"/>
    </xf>
    <xf numFmtId="167" fontId="32" fillId="0" borderId="0" xfId="0" applyFont="1" applyAlignment="1" applyProtection="1">
      <alignment horizontal="left" vertical="center"/>
      <protection hidden="1"/>
    </xf>
    <xf numFmtId="167" fontId="40" fillId="0" borderId="0" xfId="10" applyNumberFormat="1" applyFont="1" applyAlignment="1" applyProtection="1">
      <alignment vertical="top" wrapText="1"/>
      <protection locked="0" hidden="1"/>
    </xf>
    <xf numFmtId="0" fontId="5" fillId="0" borderId="0" xfId="0" applyNumberFormat="1" applyFont="1" applyAlignment="1">
      <alignment vertical="center"/>
    </xf>
    <xf numFmtId="44" fontId="5" fillId="0" borderId="0" xfId="0" applyNumberFormat="1" applyFont="1" applyAlignment="1">
      <alignment vertical="top"/>
    </xf>
    <xf numFmtId="167" fontId="8" fillId="0" borderId="0" xfId="0" applyFont="1" applyAlignment="1">
      <alignment horizontal="right" vertical="top"/>
    </xf>
    <xf numFmtId="14" fontId="5" fillId="0" borderId="0" xfId="0" applyNumberFormat="1" applyFont="1" applyAlignment="1">
      <alignment horizontal="left" vertical="top"/>
    </xf>
    <xf numFmtId="167" fontId="41" fillId="0" borderId="0" xfId="0" applyFont="1" applyAlignment="1" applyProtection="1">
      <alignment horizontal="center"/>
      <protection hidden="1"/>
    </xf>
    <xf numFmtId="0" fontId="15" fillId="0" borderId="16" xfId="13" applyFont="1" applyBorder="1" applyAlignment="1">
      <alignment vertical="center"/>
    </xf>
    <xf numFmtId="0" fontId="43" fillId="0" borderId="0" xfId="13" applyFont="1" applyAlignment="1">
      <alignment horizontal="left" vertical="center"/>
    </xf>
    <xf numFmtId="0" fontId="43" fillId="0" borderId="0" xfId="13" applyFont="1" applyAlignment="1">
      <alignment vertical="center"/>
    </xf>
    <xf numFmtId="42" fontId="44" fillId="0" borderId="0" xfId="13" applyNumberFormat="1" applyFont="1" applyAlignment="1">
      <alignment vertical="center"/>
    </xf>
    <xf numFmtId="0" fontId="43" fillId="0" borderId="0" xfId="13" quotePrefix="1" applyFont="1" applyAlignment="1">
      <alignment horizontal="left" vertical="center"/>
    </xf>
    <xf numFmtId="44" fontId="43" fillId="0" borderId="0" xfId="13" applyNumberFormat="1" applyFont="1" applyAlignment="1">
      <alignment horizontal="left" vertical="center"/>
    </xf>
    <xf numFmtId="43" fontId="43" fillId="0" borderId="0" xfId="13" applyNumberFormat="1" applyFont="1" applyAlignment="1">
      <alignment vertical="center"/>
    </xf>
    <xf numFmtId="167" fontId="43" fillId="0" borderId="0" xfId="0" applyFont="1"/>
    <xf numFmtId="167" fontId="43" fillId="0" borderId="0" xfId="0" applyFont="1" applyAlignment="1">
      <alignment horizontal="left"/>
    </xf>
    <xf numFmtId="0" fontId="5" fillId="0" borderId="25" xfId="13" applyFont="1" applyBorder="1" applyAlignment="1">
      <alignment vertical="center"/>
    </xf>
    <xf numFmtId="167" fontId="15" fillId="0" borderId="26" xfId="0" applyFont="1" applyBorder="1" applyAlignment="1">
      <alignment horizontal="left"/>
    </xf>
    <xf numFmtId="0" fontId="7" fillId="0" borderId="0" xfId="13" applyFont="1" applyAlignment="1">
      <alignment vertical="center"/>
    </xf>
    <xf numFmtId="167" fontId="0" fillId="0" borderId="0" xfId="0" applyAlignment="1">
      <alignment vertical="center"/>
    </xf>
    <xf numFmtId="0" fontId="5" fillId="0" borderId="14" xfId="13" applyFont="1" applyBorder="1" applyAlignment="1">
      <alignment horizontal="center" vertical="center"/>
    </xf>
    <xf numFmtId="167" fontId="0" fillId="0" borderId="0" xfId="0" applyAlignment="1">
      <alignment horizontal="center" vertical="center"/>
    </xf>
    <xf numFmtId="167" fontId="0" fillId="0" borderId="14" xfId="0" applyBorder="1" applyAlignment="1">
      <alignment horizontal="center" vertical="center"/>
    </xf>
    <xf numFmtId="0" fontId="15" fillId="0" borderId="0" xfId="13" applyFont="1" applyAlignment="1">
      <alignment horizontal="left" vertical="center" wrapText="1"/>
    </xf>
    <xf numFmtId="167" fontId="4" fillId="0" borderId="26" xfId="0" applyFont="1" applyBorder="1" applyAlignment="1">
      <alignment horizontal="right" vertical="center"/>
    </xf>
    <xf numFmtId="0" fontId="5" fillId="0" borderId="14" xfId="13" applyFont="1" applyBorder="1" applyAlignment="1">
      <alignment horizontal="left" vertical="center"/>
    </xf>
    <xf numFmtId="170" fontId="7" fillId="0" borderId="0" xfId="0" applyNumberFormat="1" applyFont="1" applyAlignment="1">
      <alignment horizontal="left" vertical="center"/>
    </xf>
    <xf numFmtId="167" fontId="8" fillId="0" borderId="0" xfId="0" applyFont="1" applyAlignment="1">
      <alignment horizontal="left" vertical="top"/>
    </xf>
    <xf numFmtId="0" fontId="43" fillId="0" borderId="0" xfId="13" applyFont="1" applyAlignment="1">
      <alignment horizontal="right" vertical="center"/>
    </xf>
    <xf numFmtId="0" fontId="43" fillId="0" borderId="27" xfId="13" applyFont="1" applyBorder="1"/>
    <xf numFmtId="0" fontId="43" fillId="0" borderId="26" xfId="13" applyFont="1" applyBorder="1" applyAlignment="1" applyProtection="1">
      <alignment horizontal="right"/>
      <protection locked="0"/>
    </xf>
    <xf numFmtId="42" fontId="43" fillId="0" borderId="26" xfId="13" applyNumberFormat="1" applyFont="1" applyBorder="1" applyAlignment="1">
      <alignment horizontal="center"/>
    </xf>
    <xf numFmtId="0" fontId="43" fillId="0" borderId="14" xfId="13" applyFont="1" applyBorder="1" applyAlignment="1">
      <alignment vertical="center"/>
    </xf>
    <xf numFmtId="0" fontId="43" fillId="0" borderId="0" xfId="13" applyFont="1" applyAlignment="1">
      <alignment horizontal="right"/>
    </xf>
    <xf numFmtId="0" fontId="43" fillId="0" borderId="5" xfId="13" applyFont="1" applyBorder="1" applyAlignment="1">
      <alignment vertical="center"/>
    </xf>
    <xf numFmtId="0" fontId="7" fillId="0" borderId="0" xfId="13" applyFont="1" applyAlignment="1" applyProtection="1">
      <alignment vertical="center"/>
      <protection locked="0"/>
    </xf>
    <xf numFmtId="167" fontId="39" fillId="0" borderId="0" xfId="10" applyNumberFormat="1" applyFont="1" applyAlignment="1" applyProtection="1">
      <alignment horizontal="left" vertical="center"/>
    </xf>
    <xf numFmtId="167" fontId="32" fillId="0" borderId="0" xfId="0" applyFont="1" applyAlignment="1">
      <alignment horizontal="left" vertical="center"/>
    </xf>
    <xf numFmtId="167" fontId="26" fillId="0" borderId="0" xfId="10" applyNumberFormat="1" applyFont="1" applyAlignment="1" applyProtection="1">
      <alignment horizontal="left" vertical="center"/>
    </xf>
    <xf numFmtId="167" fontId="5" fillId="4" borderId="0" xfId="0" applyFont="1" applyFill="1" applyAlignment="1">
      <alignment horizontal="left" vertical="center"/>
    </xf>
    <xf numFmtId="167" fontId="5" fillId="4" borderId="0" xfId="0" applyFont="1" applyFill="1" applyAlignment="1" applyProtection="1">
      <alignment horizontal="left" vertical="center"/>
      <protection hidden="1"/>
    </xf>
    <xf numFmtId="167" fontId="5" fillId="4" borderId="28" xfId="0" applyFont="1" applyFill="1" applyBorder="1" applyAlignment="1" applyProtection="1">
      <alignment horizontal="left" vertical="center"/>
      <protection hidden="1"/>
    </xf>
    <xf numFmtId="43" fontId="5" fillId="0" borderId="0" xfId="13" applyNumberFormat="1" applyFont="1" applyAlignment="1" applyProtection="1">
      <alignment vertical="center"/>
      <protection locked="0"/>
    </xf>
    <xf numFmtId="167" fontId="5" fillId="0" borderId="3" xfId="0" applyFont="1" applyBorder="1" applyAlignment="1" applyProtection="1">
      <alignment horizontal="left" vertical="center"/>
      <protection locked="0"/>
    </xf>
    <xf numFmtId="167" fontId="5" fillId="0" borderId="11" xfId="0" applyFont="1" applyBorder="1" applyAlignment="1" applyProtection="1">
      <alignment horizontal="center" vertical="center"/>
      <protection locked="0"/>
    </xf>
    <xf numFmtId="44" fontId="5" fillId="0" borderId="3" xfId="0" applyNumberFormat="1" applyFont="1" applyBorder="1" applyAlignment="1" applyProtection="1">
      <alignment horizontal="center" vertical="center"/>
      <protection locked="0"/>
    </xf>
    <xf numFmtId="3" fontId="7" fillId="5" borderId="29" xfId="0" applyNumberFormat="1" applyFont="1" applyFill="1" applyBorder="1" applyAlignment="1" applyProtection="1">
      <alignment horizontal="center" vertical="center"/>
      <protection locked="0"/>
    </xf>
    <xf numFmtId="169" fontId="7" fillId="5" borderId="21" xfId="0" applyNumberFormat="1" applyFont="1" applyFill="1" applyBorder="1" applyAlignment="1" applyProtection="1">
      <alignment horizontal="center" vertical="center"/>
      <protection locked="0"/>
    </xf>
    <xf numFmtId="44" fontId="5" fillId="5" borderId="3" xfId="0" applyNumberFormat="1" applyFont="1" applyFill="1" applyBorder="1" applyAlignment="1">
      <alignment horizontal="center" vertical="center"/>
    </xf>
    <xf numFmtId="167" fontId="5" fillId="0" borderId="3" xfId="0" applyFont="1" applyBorder="1" applyAlignment="1" applyProtection="1">
      <alignment horizontal="center" vertical="center"/>
      <protection locked="0"/>
    </xf>
    <xf numFmtId="44" fontId="5" fillId="0" borderId="3" xfId="0" applyNumberFormat="1" applyFont="1" applyBorder="1" applyAlignment="1" applyProtection="1">
      <alignment horizontal="right" vertical="center"/>
      <protection locked="0"/>
    </xf>
    <xf numFmtId="167" fontId="5" fillId="0" borderId="3" xfId="0" applyFont="1" applyBorder="1" applyAlignment="1" applyProtection="1">
      <alignment vertical="center"/>
      <protection locked="0"/>
    </xf>
    <xf numFmtId="167" fontId="36" fillId="0" borderId="0" xfId="10" applyNumberFormat="1" applyFont="1" applyBorder="1" applyAlignment="1" applyProtection="1">
      <alignment vertical="center"/>
      <protection hidden="1"/>
    </xf>
    <xf numFmtId="2" fontId="5" fillId="0" borderId="23" xfId="0" applyNumberFormat="1" applyFont="1" applyBorder="1" applyAlignment="1" applyProtection="1">
      <alignment vertical="center"/>
      <protection hidden="1"/>
    </xf>
    <xf numFmtId="167" fontId="14" fillId="0" borderId="0" xfId="0" applyFont="1" applyAlignment="1" applyProtection="1">
      <alignment horizontal="left" vertical="center"/>
      <protection hidden="1"/>
    </xf>
    <xf numFmtId="2" fontId="5" fillId="0" borderId="23" xfId="0" applyNumberFormat="1" applyFont="1" applyBorder="1" applyAlignment="1">
      <alignment vertical="center"/>
    </xf>
    <xf numFmtId="167" fontId="5" fillId="0" borderId="23" xfId="0" applyFont="1" applyBorder="1" applyAlignment="1" applyProtection="1">
      <alignment vertical="center"/>
      <protection hidden="1"/>
    </xf>
    <xf numFmtId="167" fontId="8" fillId="0" borderId="23" xfId="0" applyFont="1" applyBorder="1" applyAlignment="1" applyProtection="1">
      <alignment horizontal="center" vertical="center"/>
      <protection hidden="1"/>
    </xf>
    <xf numFmtId="2" fontId="5" fillId="0" borderId="23" xfId="0" applyNumberFormat="1" applyFont="1" applyBorder="1" applyAlignment="1" applyProtection="1">
      <alignment horizontal="center" vertical="center"/>
      <protection hidden="1"/>
    </xf>
    <xf numFmtId="167" fontId="5" fillId="0" borderId="23" xfId="0" applyFont="1" applyBorder="1" applyAlignment="1" applyProtection="1">
      <alignment horizontal="center" vertical="center"/>
      <protection hidden="1"/>
    </xf>
    <xf numFmtId="2" fontId="5" fillId="0" borderId="23" xfId="0" applyNumberFormat="1" applyFont="1" applyBorder="1" applyAlignment="1">
      <alignment horizontal="center" vertical="center"/>
    </xf>
    <xf numFmtId="167" fontId="8" fillId="0" borderId="0" xfId="0" applyFont="1" applyAlignment="1" applyProtection="1">
      <alignment horizontal="left" vertical="center"/>
      <protection hidden="1"/>
    </xf>
    <xf numFmtId="169" fontId="5" fillId="0" borderId="23" xfId="0" applyNumberFormat="1" applyFont="1" applyBorder="1" applyAlignment="1" applyProtection="1">
      <alignment horizontal="center" vertical="center"/>
      <protection hidden="1"/>
    </xf>
    <xf numFmtId="169" fontId="5" fillId="0" borderId="23" xfId="0" applyNumberFormat="1" applyFont="1" applyBorder="1" applyAlignment="1">
      <alignment horizontal="center" vertical="center"/>
    </xf>
    <xf numFmtId="4" fontId="5" fillId="0" borderId="0" xfId="0" applyNumberFormat="1" applyFont="1" applyAlignment="1" applyProtection="1">
      <alignment horizontal="center" vertical="center"/>
      <protection hidden="1"/>
    </xf>
    <xf numFmtId="44" fontId="5" fillId="0" borderId="3" xfId="0" applyNumberFormat="1" applyFont="1" applyBorder="1" applyAlignment="1" applyProtection="1">
      <alignment vertical="center"/>
      <protection hidden="1"/>
    </xf>
    <xf numFmtId="44" fontId="5" fillId="0" borderId="23" xfId="0" applyNumberFormat="1" applyFont="1" applyBorder="1" applyAlignment="1" applyProtection="1">
      <alignment vertical="center"/>
      <protection hidden="1"/>
    </xf>
    <xf numFmtId="44" fontId="8" fillId="0" borderId="11" xfId="0" applyNumberFormat="1" applyFont="1" applyBorder="1" applyAlignment="1" applyProtection="1">
      <alignment horizontal="right" vertical="center"/>
      <protection hidden="1"/>
    </xf>
    <xf numFmtId="42" fontId="5" fillId="0" borderId="0" xfId="0" applyNumberFormat="1" applyFont="1" applyAlignment="1" applyProtection="1">
      <alignment horizontal="center" vertical="center"/>
      <protection hidden="1"/>
    </xf>
    <xf numFmtId="42" fontId="5" fillId="0" borderId="23" xfId="0" applyNumberFormat="1" applyFont="1" applyBorder="1" applyAlignment="1" applyProtection="1">
      <alignment vertical="center"/>
      <protection hidden="1"/>
    </xf>
    <xf numFmtId="42" fontId="8" fillId="0" borderId="0" xfId="0" applyNumberFormat="1" applyFont="1" applyAlignment="1">
      <alignment horizontal="right" vertical="center"/>
    </xf>
    <xf numFmtId="42" fontId="8" fillId="0" borderId="0" xfId="0" applyNumberFormat="1" applyFont="1" applyProtection="1">
      <protection hidden="1"/>
    </xf>
    <xf numFmtId="42" fontId="8" fillId="0" borderId="23" xfId="0" applyNumberFormat="1" applyFont="1" applyBorder="1" applyAlignment="1" applyProtection="1">
      <alignment horizontal="center" vertical="center"/>
      <protection hidden="1"/>
    </xf>
    <xf numFmtId="167" fontId="51" fillId="0" borderId="3" xfId="0" quotePrefix="1" applyFont="1" applyBorder="1" applyAlignment="1">
      <alignment horizontal="left" vertical="center"/>
    </xf>
    <xf numFmtId="167" fontId="5" fillId="0" borderId="11" xfId="0" applyFont="1" applyBorder="1" applyAlignment="1" applyProtection="1">
      <alignment vertical="center"/>
      <protection hidden="1"/>
    </xf>
    <xf numFmtId="44" fontId="5" fillId="0" borderId="13" xfId="0" applyNumberFormat="1" applyFont="1" applyBorder="1" applyAlignment="1" applyProtection="1">
      <alignment horizontal="center" vertical="center"/>
      <protection hidden="1"/>
    </xf>
    <xf numFmtId="2" fontId="5" fillId="0" borderId="3" xfId="0" applyNumberFormat="1" applyFont="1" applyBorder="1" applyAlignment="1">
      <alignment vertical="center"/>
    </xf>
    <xf numFmtId="2" fontId="5" fillId="0" borderId="3" xfId="0" applyNumberFormat="1" applyFont="1" applyBorder="1" applyAlignment="1">
      <alignment horizontal="center" vertical="center"/>
    </xf>
    <xf numFmtId="169" fontId="5" fillId="0" borderId="3" xfId="0" applyNumberFormat="1" applyFont="1" applyBorder="1" applyAlignment="1">
      <alignment horizontal="center" vertical="center"/>
    </xf>
    <xf numFmtId="44" fontId="5" fillId="0" borderId="11" xfId="0" applyNumberFormat="1" applyFont="1" applyBorder="1" applyAlignment="1">
      <alignment horizontal="center" vertical="center"/>
    </xf>
    <xf numFmtId="42" fontId="5" fillId="0" borderId="12" xfId="0" applyNumberFormat="1" applyFont="1" applyBorder="1" applyAlignment="1">
      <alignment horizontal="center" vertical="center"/>
    </xf>
    <xf numFmtId="0" fontId="43" fillId="0" borderId="26" xfId="13" applyFont="1" applyBorder="1" applyAlignment="1">
      <alignment vertical="center"/>
    </xf>
    <xf numFmtId="0" fontId="5" fillId="0" borderId="0" xfId="13" applyFont="1" applyAlignment="1">
      <alignment horizontal="center"/>
    </xf>
    <xf numFmtId="0" fontId="43" fillId="0" borderId="16" xfId="13" applyFont="1" applyBorder="1" applyAlignment="1">
      <alignment vertical="center"/>
    </xf>
    <xf numFmtId="0" fontId="43" fillId="0" borderId="17" xfId="13" applyFont="1" applyBorder="1" applyAlignment="1">
      <alignment vertical="center"/>
    </xf>
    <xf numFmtId="0" fontId="43" fillId="0" borderId="17" xfId="13" applyFont="1" applyBorder="1" applyAlignment="1">
      <alignment horizontal="right"/>
    </xf>
    <xf numFmtId="0" fontId="43" fillId="0" borderId="30" xfId="13" applyFont="1" applyBorder="1" applyAlignment="1">
      <alignment vertical="center"/>
    </xf>
    <xf numFmtId="0" fontId="43" fillId="0" borderId="27" xfId="13" applyFont="1" applyBorder="1" applyAlignment="1">
      <alignment horizontal="left" vertical="center"/>
    </xf>
    <xf numFmtId="0" fontId="5" fillId="0" borderId="31" xfId="13" applyFont="1" applyBorder="1" applyAlignment="1">
      <alignment vertical="center"/>
    </xf>
    <xf numFmtId="0" fontId="43" fillId="0" borderId="14" xfId="13" applyFont="1" applyBorder="1" applyAlignment="1">
      <alignment horizontal="left" vertical="center"/>
    </xf>
    <xf numFmtId="0" fontId="5" fillId="0" borderId="32" xfId="13" applyFont="1" applyBorder="1" applyAlignment="1">
      <alignment vertical="center"/>
    </xf>
    <xf numFmtId="0" fontId="5" fillId="0" borderId="26" xfId="13" applyFont="1" applyBorder="1" applyAlignment="1">
      <alignment vertical="center"/>
    </xf>
    <xf numFmtId="0" fontId="5" fillId="0" borderId="5" xfId="13" applyFont="1" applyBorder="1" applyAlignment="1">
      <alignment vertical="center"/>
    </xf>
    <xf numFmtId="167" fontId="0" fillId="0" borderId="0" xfId="0" applyAlignment="1">
      <alignment horizontal="right"/>
    </xf>
    <xf numFmtId="42" fontId="5" fillId="0" borderId="44" xfId="13" applyNumberFormat="1" applyFont="1" applyBorder="1" applyAlignment="1">
      <alignment vertical="center"/>
    </xf>
    <xf numFmtId="42" fontId="5" fillId="0" borderId="44" xfId="13" applyNumberFormat="1" applyFont="1" applyBorder="1"/>
    <xf numFmtId="42" fontId="5" fillId="0" borderId="26" xfId="13" applyNumberFormat="1" applyFont="1" applyBorder="1" applyAlignment="1">
      <alignment vertical="center"/>
    </xf>
    <xf numFmtId="167" fontId="5" fillId="0" borderId="10" xfId="0" applyFont="1" applyBorder="1" applyAlignment="1" applyProtection="1">
      <alignment horizontal="center" vertical="center"/>
      <protection hidden="1"/>
    </xf>
    <xf numFmtId="167" fontId="5" fillId="0" borderId="4" xfId="0" applyFont="1" applyBorder="1" applyAlignment="1" applyProtection="1">
      <alignment horizontal="center" vertical="center"/>
      <protection hidden="1"/>
    </xf>
    <xf numFmtId="167" fontId="5" fillId="0" borderId="9" xfId="0" applyFont="1" applyBorder="1" applyAlignment="1" applyProtection="1">
      <alignment horizontal="center" vertical="center"/>
      <protection hidden="1"/>
    </xf>
    <xf numFmtId="44" fontId="5" fillId="0" borderId="8" xfId="0" applyNumberFormat="1" applyFont="1" applyBorder="1" applyAlignment="1" applyProtection="1">
      <alignment vertical="center"/>
      <protection hidden="1"/>
    </xf>
    <xf numFmtId="42" fontId="5" fillId="0" borderId="2" xfId="0" applyNumberFormat="1" applyFont="1" applyBorder="1" applyAlignment="1" applyProtection="1">
      <alignment vertical="center"/>
      <protection hidden="1"/>
    </xf>
    <xf numFmtId="42" fontId="8" fillId="0" borderId="2" xfId="0" applyNumberFormat="1" applyFont="1" applyBorder="1" applyAlignment="1" applyProtection="1">
      <alignment horizontal="center" vertical="center"/>
      <protection hidden="1"/>
    </xf>
    <xf numFmtId="42" fontId="5" fillId="0" borderId="2" xfId="0" applyNumberFormat="1" applyFont="1" applyBorder="1" applyAlignment="1" applyProtection="1">
      <alignment horizontal="center" vertical="center"/>
      <protection hidden="1"/>
    </xf>
    <xf numFmtId="42" fontId="8" fillId="0" borderId="2" xfId="0" applyNumberFormat="1" applyFont="1" applyBorder="1" applyAlignment="1">
      <alignment horizontal="center" vertical="center"/>
    </xf>
    <xf numFmtId="44" fontId="8" fillId="0" borderId="7" xfId="0" applyNumberFormat="1" applyFont="1" applyBorder="1" applyAlignment="1" applyProtection="1">
      <alignment horizontal="right" vertical="center"/>
      <protection hidden="1"/>
    </xf>
    <xf numFmtId="42" fontId="5" fillId="0" borderId="2" xfId="0" applyNumberFormat="1" applyFont="1" applyBorder="1" applyAlignment="1">
      <alignment vertical="center"/>
    </xf>
    <xf numFmtId="167" fontId="5" fillId="0" borderId="0" xfId="11" applyFont="1" applyAlignment="1">
      <alignment horizontal="center" vertical="center"/>
    </xf>
    <xf numFmtId="2" fontId="5" fillId="0" borderId="0" xfId="11" applyNumberFormat="1" applyFont="1" applyAlignment="1">
      <alignment horizontal="center" vertical="center"/>
    </xf>
    <xf numFmtId="167" fontId="5" fillId="0" borderId="0" xfId="11" applyFont="1" applyAlignment="1" applyProtection="1">
      <alignment horizontal="center" vertical="center"/>
      <protection locked="0"/>
    </xf>
    <xf numFmtId="167" fontId="4" fillId="0" borderId="0" xfId="11" applyFont="1" applyAlignment="1">
      <alignment horizontal="center" vertical="center"/>
    </xf>
    <xf numFmtId="167" fontId="5" fillId="0" borderId="0" xfId="11" applyFont="1" applyAlignment="1">
      <alignment vertical="center"/>
    </xf>
    <xf numFmtId="167" fontId="4" fillId="0" borderId="0" xfId="11" applyFont="1" applyAlignment="1">
      <alignment vertical="center"/>
    </xf>
    <xf numFmtId="167" fontId="13" fillId="0" borderId="0" xfId="11" applyFont="1" applyAlignment="1">
      <alignment vertical="center"/>
    </xf>
    <xf numFmtId="167" fontId="12" fillId="0" borderId="0" xfId="11" quotePrefix="1" applyFont="1" applyAlignment="1">
      <alignment horizontal="center" vertical="center"/>
    </xf>
    <xf numFmtId="167" fontId="12" fillId="0" borderId="0" xfId="11" applyFont="1" applyAlignment="1">
      <alignment horizontal="center" vertical="center"/>
    </xf>
    <xf numFmtId="167" fontId="8" fillId="0" borderId="0" xfId="11" applyFont="1" applyAlignment="1">
      <alignment horizontal="right" vertical="center"/>
    </xf>
    <xf numFmtId="44" fontId="8" fillId="0" borderId="5" xfId="11" applyNumberFormat="1" applyFont="1" applyBorder="1" applyAlignment="1">
      <alignment vertical="center"/>
    </xf>
    <xf numFmtId="170" fontId="5" fillId="0" borderId="0" xfId="11" applyNumberFormat="1" applyFont="1" applyAlignment="1">
      <alignment horizontal="left" vertical="center"/>
    </xf>
    <xf numFmtId="167" fontId="5" fillId="0" borderId="6" xfId="11" applyFont="1" applyBorder="1" applyAlignment="1">
      <alignment horizontal="center" vertical="center"/>
    </xf>
    <xf numFmtId="167" fontId="8" fillId="0" borderId="6" xfId="11" applyFont="1" applyBorder="1" applyAlignment="1">
      <alignment horizontal="center" vertical="center"/>
    </xf>
    <xf numFmtId="167" fontId="4" fillId="0" borderId="6" xfId="11" applyFont="1" applyBorder="1" applyAlignment="1">
      <alignment horizontal="center" vertical="center"/>
    </xf>
    <xf numFmtId="167" fontId="4" fillId="0" borderId="7" xfId="11" applyFont="1" applyBorder="1" applyAlignment="1">
      <alignment horizontal="center" vertical="center"/>
    </xf>
    <xf numFmtId="167" fontId="4" fillId="0" borderId="8" xfId="11" applyFont="1" applyBorder="1" applyAlignment="1">
      <alignment horizontal="center" vertical="center"/>
    </xf>
    <xf numFmtId="167" fontId="4" fillId="0" borderId="11" xfId="11" applyFont="1" applyBorder="1" applyAlignment="1">
      <alignment vertical="center"/>
    </xf>
    <xf numFmtId="167" fontId="8" fillId="0" borderId="4" xfId="11" applyFont="1" applyBorder="1" applyAlignment="1">
      <alignment horizontal="center" vertical="center"/>
    </xf>
    <xf numFmtId="167" fontId="4" fillId="0" borderId="4" xfId="11" applyFont="1" applyBorder="1" applyAlignment="1">
      <alignment horizontal="center" vertical="center"/>
    </xf>
    <xf numFmtId="167" fontId="4" fillId="0" borderId="9" xfId="11" applyFont="1" applyBorder="1" applyAlignment="1">
      <alignment horizontal="center" vertical="center"/>
    </xf>
    <xf numFmtId="167" fontId="4" fillId="0" borderId="10" xfId="11" applyFont="1" applyBorder="1" applyAlignment="1">
      <alignment horizontal="center" vertical="center"/>
    </xf>
    <xf numFmtId="0" fontId="5" fillId="0" borderId="0" xfId="11" applyNumberFormat="1" applyFont="1" applyAlignment="1">
      <alignment vertical="center"/>
    </xf>
    <xf numFmtId="167" fontId="11" fillId="0" borderId="0" xfId="11" applyFont="1" applyAlignment="1">
      <alignment horizontal="center" vertical="center"/>
    </xf>
    <xf numFmtId="167" fontId="8" fillId="0" borderId="0" xfId="11" applyFont="1" applyAlignment="1">
      <alignment horizontal="center" vertical="center"/>
    </xf>
    <xf numFmtId="167" fontId="25" fillId="0" borderId="0" xfId="11" applyFont="1"/>
    <xf numFmtId="167" fontId="7" fillId="0" borderId="5" xfId="11" applyFont="1" applyBorder="1" applyAlignment="1">
      <alignment horizontal="center" vertical="center"/>
    </xf>
    <xf numFmtId="0" fontId="7" fillId="0" borderId="0" xfId="11" applyNumberFormat="1" applyFont="1" applyAlignment="1">
      <alignment horizontal="center" vertical="center"/>
    </xf>
    <xf numFmtId="0" fontId="5" fillId="0" borderId="5" xfId="11" applyNumberFormat="1" applyFont="1" applyBorder="1" applyAlignment="1">
      <alignment horizontal="center" vertical="center"/>
    </xf>
    <xf numFmtId="44" fontId="5" fillId="0" borderId="5" xfId="11" applyNumberFormat="1" applyFont="1" applyBorder="1" applyAlignment="1">
      <alignment horizontal="center" vertical="center"/>
    </xf>
    <xf numFmtId="7" fontId="6" fillId="0" borderId="5" xfId="11" applyNumberFormat="1" applyFont="1" applyBorder="1" applyAlignment="1">
      <alignment horizontal="center" vertical="center"/>
    </xf>
    <xf numFmtId="167" fontId="6" fillId="0" borderId="3" xfId="11" applyFont="1" applyBorder="1" applyAlignment="1">
      <alignment horizontal="left" vertical="center"/>
    </xf>
    <xf numFmtId="167" fontId="5" fillId="0" borderId="11" xfId="11" applyFont="1" applyBorder="1" applyAlignment="1">
      <alignment horizontal="center" vertical="center"/>
    </xf>
    <xf numFmtId="3" fontId="7" fillId="0" borderId="21" xfId="11" applyNumberFormat="1" applyFont="1" applyBorder="1" applyAlignment="1" applyProtection="1">
      <alignment horizontal="center" vertical="center"/>
      <protection locked="0"/>
    </xf>
    <xf numFmtId="169" fontId="7" fillId="0" borderId="21" xfId="11" applyNumberFormat="1" applyFont="1" applyBorder="1" applyAlignment="1" applyProtection="1">
      <alignment horizontal="center" vertical="center"/>
      <protection locked="0"/>
    </xf>
    <xf numFmtId="2" fontId="5" fillId="0" borderId="10" xfId="11" applyNumberFormat="1" applyFont="1" applyBorder="1" applyAlignment="1">
      <alignment horizontal="center" vertical="center"/>
    </xf>
    <xf numFmtId="44" fontId="5" fillId="0" borderId="3" xfId="11" applyNumberFormat="1" applyFont="1" applyBorder="1" applyAlignment="1">
      <alignment horizontal="center" vertical="center"/>
    </xf>
    <xf numFmtId="7" fontId="6" fillId="0" borderId="11" xfId="11" applyNumberFormat="1" applyFont="1" applyBorder="1" applyAlignment="1">
      <alignment horizontal="center" vertical="center"/>
    </xf>
    <xf numFmtId="44" fontId="5" fillId="0" borderId="10" xfId="11" applyNumberFormat="1" applyFont="1" applyBorder="1" applyAlignment="1">
      <alignment horizontal="center" vertical="center"/>
    </xf>
    <xf numFmtId="167" fontId="5" fillId="0" borderId="4" xfId="11" applyFont="1" applyBorder="1" applyAlignment="1">
      <alignment horizontal="left" vertical="center"/>
    </xf>
    <xf numFmtId="167" fontId="7" fillId="0" borderId="3" xfId="11" applyFont="1" applyBorder="1" applyAlignment="1" applyProtection="1">
      <alignment horizontal="left" vertical="center"/>
      <protection locked="0"/>
    </xf>
    <xf numFmtId="167" fontId="7" fillId="0" borderId="11" xfId="11" applyFont="1" applyBorder="1" applyAlignment="1" applyProtection="1">
      <alignment horizontal="center" vertical="center"/>
      <protection locked="0"/>
    </xf>
    <xf numFmtId="44" fontId="7" fillId="0" borderId="3" xfId="11" applyNumberFormat="1" applyFont="1" applyBorder="1" applyAlignment="1" applyProtection="1">
      <alignment horizontal="center" vertical="center"/>
      <protection locked="0"/>
    </xf>
    <xf numFmtId="167" fontId="6" fillId="0" borderId="2" xfId="11" applyFont="1" applyBorder="1" applyAlignment="1">
      <alignment horizontal="left" vertical="center"/>
    </xf>
    <xf numFmtId="167" fontId="7" fillId="0" borderId="2" xfId="11" applyFont="1" applyBorder="1" applyAlignment="1">
      <alignment horizontal="center" vertical="center"/>
    </xf>
    <xf numFmtId="3" fontId="7" fillId="0" borderId="0" xfId="11" applyNumberFormat="1" applyFont="1" applyAlignment="1" applyProtection="1">
      <alignment horizontal="center" vertical="center"/>
      <protection locked="0"/>
    </xf>
    <xf numFmtId="169" fontId="7" fillId="0" borderId="0" xfId="11" applyNumberFormat="1" applyFont="1" applyAlignment="1" applyProtection="1">
      <alignment horizontal="center" vertical="center"/>
      <protection locked="0"/>
    </xf>
    <xf numFmtId="2" fontId="5" fillId="0" borderId="2" xfId="11" applyNumberFormat="1" applyFont="1" applyBorder="1" applyAlignment="1">
      <alignment horizontal="center" vertical="center"/>
    </xf>
    <xf numFmtId="44" fontId="8" fillId="0" borderId="2" xfId="11" applyNumberFormat="1" applyFont="1" applyBorder="1" applyAlignment="1">
      <alignment horizontal="right" vertical="center"/>
    </xf>
    <xf numFmtId="44" fontId="5" fillId="0" borderId="13" xfId="11" applyNumberFormat="1" applyFont="1" applyBorder="1" applyAlignment="1">
      <alignment horizontal="center" vertical="center"/>
    </xf>
    <xf numFmtId="167" fontId="6" fillId="0" borderId="0" xfId="11" applyFont="1" applyAlignment="1">
      <alignment horizontal="left" vertical="center"/>
    </xf>
    <xf numFmtId="167" fontId="7" fillId="0" borderId="0" xfId="11" applyFont="1" applyAlignment="1">
      <alignment horizontal="center" vertical="center"/>
    </xf>
    <xf numFmtId="44" fontId="5" fillId="0" borderId="0" xfId="11" applyNumberFormat="1" applyFont="1" applyAlignment="1">
      <alignment horizontal="center" vertical="center"/>
    </xf>
    <xf numFmtId="7" fontId="6" fillId="0" borderId="0" xfId="11" applyNumberFormat="1" applyFont="1" applyAlignment="1">
      <alignment horizontal="center" vertical="center"/>
    </xf>
    <xf numFmtId="167" fontId="4" fillId="0" borderId="5" xfId="11" applyFont="1" applyBorder="1" applyAlignment="1">
      <alignment horizontal="left" vertical="center"/>
    </xf>
    <xf numFmtId="2" fontId="5" fillId="0" borderId="5" xfId="11" applyNumberFormat="1" applyFont="1" applyBorder="1" applyAlignment="1">
      <alignment horizontal="center" vertical="center"/>
    </xf>
    <xf numFmtId="2" fontId="5" fillId="0" borderId="11" xfId="11" applyNumberFormat="1" applyFont="1" applyBorder="1" applyAlignment="1">
      <alignment horizontal="center" vertical="center"/>
    </xf>
    <xf numFmtId="167" fontId="8" fillId="0" borderId="5" xfId="11" applyFont="1" applyBorder="1" applyAlignment="1">
      <alignment horizontal="left" vertical="center"/>
    </xf>
    <xf numFmtId="167" fontId="6" fillId="0" borderId="0" xfId="11" applyFont="1" applyAlignment="1">
      <alignment horizontal="center" vertical="center"/>
    </xf>
    <xf numFmtId="44" fontId="5" fillId="0" borderId="12" xfId="11" applyNumberFormat="1" applyFont="1" applyBorder="1" applyAlignment="1">
      <alignment horizontal="center" vertical="center"/>
    </xf>
    <xf numFmtId="167" fontId="6" fillId="0" borderId="3" xfId="11" quotePrefix="1" applyFont="1" applyBorder="1" applyAlignment="1">
      <alignment horizontal="left" vertical="center"/>
    </xf>
    <xf numFmtId="167" fontId="6" fillId="0" borderId="4" xfId="11" applyFont="1" applyBorder="1" applyAlignment="1">
      <alignment horizontal="left" vertical="center"/>
    </xf>
    <xf numFmtId="167" fontId="5" fillId="0" borderId="3" xfId="11" applyFont="1" applyBorder="1" applyAlignment="1">
      <alignment horizontal="left" vertical="center"/>
    </xf>
    <xf numFmtId="7" fontId="4" fillId="0" borderId="0" xfId="11" applyNumberFormat="1" applyFont="1" applyAlignment="1">
      <alignment horizontal="right" vertical="center"/>
    </xf>
    <xf numFmtId="7" fontId="6" fillId="0" borderId="11" xfId="11" applyNumberFormat="1" applyFont="1" applyBorder="1" applyAlignment="1">
      <alignment horizontal="left" vertical="center"/>
    </xf>
    <xf numFmtId="2" fontId="5" fillId="0" borderId="0" xfId="11" applyNumberFormat="1" applyFont="1" applyAlignment="1">
      <alignment vertical="center"/>
    </xf>
    <xf numFmtId="167" fontId="29" fillId="0" borderId="0" xfId="10" applyNumberFormat="1" applyFont="1" applyAlignment="1" applyProtection="1">
      <alignment horizontal="left" vertical="center"/>
    </xf>
    <xf numFmtId="44" fontId="8" fillId="0" borderId="13" xfId="0" applyNumberFormat="1" applyFont="1" applyBorder="1" applyAlignment="1" applyProtection="1">
      <alignment horizontal="right" vertical="center"/>
      <protection hidden="1"/>
    </xf>
    <xf numFmtId="169" fontId="5" fillId="0" borderId="3" xfId="0" applyNumberFormat="1" applyFont="1" applyBorder="1" applyAlignment="1" applyProtection="1">
      <alignment vertical="center"/>
      <protection hidden="1"/>
    </xf>
    <xf numFmtId="44" fontId="5" fillId="0" borderId="12" xfId="0" applyNumberFormat="1" applyFont="1" applyBorder="1" applyAlignment="1" applyProtection="1">
      <alignment horizontal="center" vertical="center"/>
      <protection hidden="1"/>
    </xf>
    <xf numFmtId="167" fontId="32" fillId="8" borderId="0" xfId="0" applyFont="1" applyFill="1" applyAlignment="1" applyProtection="1">
      <alignment horizontal="left" vertical="center"/>
      <protection locked="0"/>
    </xf>
    <xf numFmtId="44" fontId="11" fillId="0" borderId="13" xfId="0" applyNumberFormat="1" applyFont="1" applyBorder="1" applyAlignment="1" applyProtection="1">
      <alignment vertical="center"/>
      <protection locked="0"/>
    </xf>
    <xf numFmtId="169" fontId="7" fillId="0" borderId="21" xfId="0" applyNumberFormat="1" applyFont="1" applyBorder="1" applyAlignment="1" applyProtection="1">
      <alignment horizontal="left" vertical="center"/>
      <protection locked="0"/>
    </xf>
    <xf numFmtId="0" fontId="52" fillId="0" borderId="0" xfId="12" applyFont="1"/>
    <xf numFmtId="0" fontId="52" fillId="5" borderId="27" xfId="12" applyFont="1" applyFill="1" applyBorder="1"/>
    <xf numFmtId="0" fontId="53" fillId="5" borderId="26" xfId="12" applyFont="1" applyFill="1" applyBorder="1" applyAlignment="1">
      <alignment horizontal="centerContinuous"/>
    </xf>
    <xf numFmtId="0" fontId="52" fillId="5" borderId="26" xfId="12" applyFont="1" applyFill="1" applyBorder="1" applyAlignment="1">
      <alignment horizontal="centerContinuous"/>
    </xf>
    <xf numFmtId="0" fontId="52" fillId="5" borderId="31" xfId="12" applyFont="1" applyFill="1" applyBorder="1" applyAlignment="1">
      <alignment horizontal="centerContinuous"/>
    </xf>
    <xf numFmtId="0" fontId="52" fillId="5" borderId="14" xfId="12" applyFont="1" applyFill="1" applyBorder="1"/>
    <xf numFmtId="0" fontId="53" fillId="5" borderId="0" xfId="12" applyFont="1" applyFill="1" applyAlignment="1">
      <alignment horizontal="centerContinuous"/>
    </xf>
    <xf numFmtId="0" fontId="52" fillId="5" borderId="0" xfId="12" applyFont="1" applyFill="1" applyAlignment="1">
      <alignment horizontal="centerContinuous"/>
    </xf>
    <xf numFmtId="0" fontId="52" fillId="5" borderId="15" xfId="12" applyFont="1" applyFill="1" applyBorder="1" applyAlignment="1">
      <alignment horizontal="centerContinuous"/>
    </xf>
    <xf numFmtId="0" fontId="52" fillId="0" borderId="0" xfId="12" applyFont="1" applyAlignment="1">
      <alignment horizontal="centerContinuous"/>
    </xf>
    <xf numFmtId="0" fontId="52" fillId="5" borderId="0" xfId="12" applyFont="1" applyFill="1"/>
    <xf numFmtId="0" fontId="52" fillId="5" borderId="15" xfId="12" applyFont="1" applyFill="1" applyBorder="1"/>
    <xf numFmtId="0" fontId="52" fillId="5" borderId="5" xfId="12" applyFont="1" applyFill="1" applyBorder="1"/>
    <xf numFmtId="0" fontId="53" fillId="5" borderId="0" xfId="12" applyFont="1" applyFill="1"/>
    <xf numFmtId="0" fontId="53" fillId="5" borderId="15" xfId="12" applyFont="1" applyFill="1" applyBorder="1" applyAlignment="1">
      <alignment horizontal="centerContinuous"/>
    </xf>
    <xf numFmtId="37" fontId="53" fillId="5" borderId="33" xfId="12" applyNumberFormat="1" applyFont="1" applyFill="1" applyBorder="1" applyAlignment="1">
      <alignment horizontal="center"/>
    </xf>
    <xf numFmtId="37" fontId="53" fillId="5" borderId="1" xfId="12" quotePrefix="1" applyNumberFormat="1" applyFont="1" applyFill="1" applyBorder="1" applyAlignment="1">
      <alignment horizontal="center"/>
    </xf>
    <xf numFmtId="37" fontId="53" fillId="5" borderId="1" xfId="12" applyNumberFormat="1" applyFont="1" applyFill="1" applyBorder="1" applyAlignment="1">
      <alignment horizontal="center"/>
    </xf>
    <xf numFmtId="37" fontId="53" fillId="5" borderId="34" xfId="12" applyNumberFormat="1" applyFont="1" applyFill="1" applyBorder="1" applyAlignment="1">
      <alignment horizontal="center"/>
    </xf>
    <xf numFmtId="37" fontId="53" fillId="5" borderId="15" xfId="12" quotePrefix="1" applyNumberFormat="1" applyFont="1" applyFill="1" applyBorder="1" applyAlignment="1">
      <alignment horizontal="center"/>
    </xf>
    <xf numFmtId="0" fontId="52" fillId="5" borderId="35" xfId="12" applyFont="1" applyFill="1" applyBorder="1" applyAlignment="1">
      <alignment horizontal="center"/>
    </xf>
    <xf numFmtId="0" fontId="52" fillId="5" borderId="0" xfId="12" applyFont="1" applyFill="1" applyAlignment="1">
      <alignment horizontal="center"/>
    </xf>
    <xf numFmtId="0" fontId="53" fillId="5" borderId="0" xfId="12" applyFont="1" applyFill="1" applyAlignment="1">
      <alignment horizontal="center"/>
    </xf>
    <xf numFmtId="0" fontId="53" fillId="5" borderId="36" xfId="12" applyFont="1" applyFill="1" applyBorder="1" applyAlignment="1">
      <alignment horizontal="center"/>
    </xf>
    <xf numFmtId="0" fontId="53" fillId="5" borderId="15" xfId="12" applyFont="1" applyFill="1" applyBorder="1" applyAlignment="1">
      <alignment horizontal="center"/>
    </xf>
    <xf numFmtId="0" fontId="53" fillId="5" borderId="35" xfId="12" applyFont="1" applyFill="1" applyBorder="1" applyAlignment="1">
      <alignment horizontal="center"/>
    </xf>
    <xf numFmtId="0" fontId="53" fillId="5" borderId="37" xfId="12" applyFont="1" applyFill="1" applyBorder="1" applyAlignment="1">
      <alignment horizontal="center"/>
    </xf>
    <xf numFmtId="0" fontId="53" fillId="5" borderId="23" xfId="12" applyFont="1" applyFill="1" applyBorder="1" applyAlignment="1">
      <alignment horizontal="center"/>
    </xf>
    <xf numFmtId="0" fontId="52" fillId="5" borderId="23" xfId="12" applyFont="1" applyFill="1" applyBorder="1" applyAlignment="1">
      <alignment horizontal="center"/>
    </xf>
    <xf numFmtId="0" fontId="53" fillId="5" borderId="38" xfId="12" applyFont="1" applyFill="1" applyBorder="1"/>
    <xf numFmtId="37" fontId="52" fillId="0" borderId="0" xfId="12" applyNumberFormat="1" applyFont="1"/>
    <xf numFmtId="0" fontId="53" fillId="5" borderId="15" xfId="12" applyFont="1" applyFill="1" applyBorder="1"/>
    <xf numFmtId="0" fontId="53" fillId="6" borderId="11" xfId="12" applyFont="1" applyFill="1" applyBorder="1"/>
    <xf numFmtId="0" fontId="52" fillId="6" borderId="3" xfId="12" applyFont="1" applyFill="1" applyBorder="1"/>
    <xf numFmtId="43" fontId="52" fillId="6" borderId="3" xfId="1" applyFont="1" applyFill="1" applyBorder="1"/>
    <xf numFmtId="0" fontId="52" fillId="5" borderId="11" xfId="12" applyFont="1" applyFill="1" applyBorder="1"/>
    <xf numFmtId="0" fontId="52" fillId="5" borderId="11" xfId="12" applyFont="1" applyFill="1" applyBorder="1" applyProtection="1">
      <protection locked="0"/>
    </xf>
    <xf numFmtId="0" fontId="52" fillId="5" borderId="3" xfId="12" applyFont="1" applyFill="1" applyBorder="1"/>
    <xf numFmtId="2" fontId="52" fillId="5" borderId="3" xfId="12" applyNumberFormat="1" applyFont="1" applyFill="1" applyBorder="1" applyProtection="1">
      <protection locked="0"/>
    </xf>
    <xf numFmtId="0" fontId="52" fillId="5" borderId="3" xfId="12" applyFont="1" applyFill="1" applyBorder="1" applyProtection="1">
      <protection locked="0"/>
    </xf>
    <xf numFmtId="3" fontId="52" fillId="5" borderId="3" xfId="12" applyNumberFormat="1" applyFont="1" applyFill="1" applyBorder="1" applyProtection="1">
      <protection locked="0"/>
    </xf>
    <xf numFmtId="43" fontId="53" fillId="6" borderId="3" xfId="1" applyFont="1" applyFill="1" applyBorder="1"/>
    <xf numFmtId="0" fontId="52" fillId="0" borderId="3" xfId="12" applyFont="1" applyBorder="1" applyProtection="1">
      <protection locked="0"/>
    </xf>
    <xf numFmtId="0" fontId="52" fillId="5" borderId="3" xfId="12" applyFont="1" applyFill="1" applyBorder="1" applyAlignment="1">
      <alignment horizontal="right"/>
    </xf>
    <xf numFmtId="0" fontId="52" fillId="5" borderId="0" xfId="12" applyFont="1" applyFill="1" applyAlignment="1">
      <alignment horizontal="right"/>
    </xf>
    <xf numFmtId="171" fontId="52" fillId="5" borderId="15" xfId="4" applyNumberFormat="1" applyFont="1" applyFill="1" applyBorder="1"/>
    <xf numFmtId="0" fontId="52" fillId="5" borderId="2" xfId="12" applyFont="1" applyFill="1" applyBorder="1"/>
    <xf numFmtId="0" fontId="52" fillId="5" borderId="8" xfId="12" applyFont="1" applyFill="1" applyBorder="1"/>
    <xf numFmtId="0" fontId="52" fillId="5" borderId="28" xfId="12" applyFont="1" applyFill="1" applyBorder="1"/>
    <xf numFmtId="0" fontId="52" fillId="5" borderId="0" xfId="12" applyFont="1" applyFill="1" applyAlignment="1">
      <alignment horizontal="left"/>
    </xf>
    <xf numFmtId="0" fontId="52" fillId="5" borderId="0" xfId="12" applyFont="1" applyFill="1" applyAlignment="1" applyProtection="1">
      <alignment horizontal="left"/>
      <protection locked="0"/>
    </xf>
    <xf numFmtId="0" fontId="52" fillId="5" borderId="28" xfId="12" applyFont="1" applyFill="1" applyBorder="1" applyAlignment="1" applyProtection="1">
      <alignment horizontal="right"/>
      <protection locked="0"/>
    </xf>
    <xf numFmtId="0" fontId="52" fillId="7" borderId="14" xfId="12" applyFont="1" applyFill="1" applyBorder="1"/>
    <xf numFmtId="0" fontId="52" fillId="7" borderId="15" xfId="12" applyFont="1" applyFill="1" applyBorder="1"/>
    <xf numFmtId="0" fontId="52" fillId="5" borderId="5" xfId="12" applyFont="1" applyFill="1" applyBorder="1" applyAlignment="1">
      <alignment horizontal="left"/>
    </xf>
    <xf numFmtId="0" fontId="52" fillId="5" borderId="5" xfId="12" applyFont="1" applyFill="1" applyBorder="1" applyAlignment="1">
      <alignment horizontal="right"/>
    </xf>
    <xf numFmtId="0" fontId="52" fillId="5" borderId="10" xfId="12" applyFont="1" applyFill="1" applyBorder="1"/>
    <xf numFmtId="0" fontId="52" fillId="7" borderId="16" xfId="12" applyFont="1" applyFill="1" applyBorder="1"/>
    <xf numFmtId="0" fontId="52" fillId="7" borderId="19" xfId="12" applyFont="1" applyFill="1" applyBorder="1"/>
    <xf numFmtId="0" fontId="52" fillId="5" borderId="2" xfId="12" applyFont="1" applyFill="1" applyBorder="1" applyAlignment="1">
      <alignment horizontal="left"/>
    </xf>
    <xf numFmtId="0" fontId="52" fillId="0" borderId="0" xfId="12" applyFont="1" applyAlignment="1">
      <alignment horizontal="right"/>
    </xf>
    <xf numFmtId="0" fontId="52" fillId="5" borderId="39" xfId="12" applyFont="1" applyFill="1" applyBorder="1" applyAlignment="1">
      <alignment horizontal="left"/>
    </xf>
    <xf numFmtId="14" fontId="52" fillId="5" borderId="0" xfId="12" applyNumberFormat="1" applyFont="1" applyFill="1" applyAlignment="1">
      <alignment horizontal="left"/>
    </xf>
    <xf numFmtId="0" fontId="52" fillId="5" borderId="9" xfId="12" applyFont="1" applyFill="1" applyBorder="1" applyAlignment="1">
      <alignment horizontal="left"/>
    </xf>
    <xf numFmtId="0" fontId="52" fillId="5" borderId="16" xfId="12" applyFont="1" applyFill="1" applyBorder="1"/>
    <xf numFmtId="0" fontId="52" fillId="5" borderId="17" xfId="12" applyFont="1" applyFill="1" applyBorder="1"/>
    <xf numFmtId="0" fontId="52" fillId="5" borderId="19" xfId="12" applyFont="1" applyFill="1" applyBorder="1"/>
    <xf numFmtId="0" fontId="54" fillId="0" borderId="0" xfId="12" applyFont="1"/>
    <xf numFmtId="0" fontId="53" fillId="0" borderId="0" xfId="12" applyFont="1"/>
    <xf numFmtId="0" fontId="52" fillId="0" borderId="0" xfId="12" applyFont="1" applyAlignment="1">
      <alignment horizontal="left"/>
    </xf>
    <xf numFmtId="2" fontId="52" fillId="0" borderId="0" xfId="12" quotePrefix="1" applyNumberFormat="1" applyFont="1" applyAlignment="1">
      <alignment horizontal="right"/>
    </xf>
    <xf numFmtId="0" fontId="55" fillId="5" borderId="5" xfId="12" applyFont="1" applyFill="1" applyBorder="1" applyProtection="1">
      <protection locked="0"/>
    </xf>
    <xf numFmtId="14" fontId="55" fillId="5" borderId="5" xfId="12" applyNumberFormat="1" applyFont="1" applyFill="1" applyBorder="1" applyProtection="1">
      <protection locked="0"/>
    </xf>
    <xf numFmtId="43" fontId="55" fillId="5" borderId="3" xfId="1" applyFont="1" applyFill="1" applyBorder="1" applyProtection="1">
      <protection locked="0"/>
    </xf>
    <xf numFmtId="0" fontId="55" fillId="5" borderId="3" xfId="12" applyFont="1" applyFill="1" applyBorder="1" applyProtection="1">
      <protection locked="0"/>
    </xf>
    <xf numFmtId="171" fontId="55" fillId="5" borderId="23" xfId="4" applyNumberFormat="1" applyFont="1" applyFill="1" applyBorder="1"/>
    <xf numFmtId="0" fontId="55" fillId="5" borderId="5" xfId="12" applyFont="1" applyFill="1" applyBorder="1"/>
    <xf numFmtId="0" fontId="55" fillId="5" borderId="5" xfId="12" applyFont="1" applyFill="1" applyBorder="1" applyAlignment="1">
      <alignment horizontal="left"/>
    </xf>
    <xf numFmtId="14" fontId="55" fillId="5" borderId="5" xfId="12" applyNumberFormat="1" applyFont="1" applyFill="1" applyBorder="1" applyAlignment="1">
      <alignment horizontal="left"/>
    </xf>
    <xf numFmtId="44" fontId="55" fillId="5" borderId="3" xfId="1" applyNumberFormat="1" applyFont="1" applyFill="1" applyBorder="1" applyProtection="1"/>
    <xf numFmtId="43" fontId="55" fillId="5" borderId="3" xfId="1" applyFont="1" applyFill="1" applyBorder="1" applyProtection="1"/>
    <xf numFmtId="0" fontId="55" fillId="5" borderId="5" xfId="12" applyFont="1" applyFill="1" applyBorder="1" applyAlignment="1" applyProtection="1">
      <alignment horizontal="right"/>
      <protection locked="0"/>
    </xf>
    <xf numFmtId="0" fontId="55" fillId="5" borderId="0" xfId="12" applyFont="1" applyFill="1" applyAlignment="1">
      <alignment horizontal="right"/>
    </xf>
    <xf numFmtId="0" fontId="55" fillId="0" borderId="5" xfId="12" applyFont="1" applyBorder="1" applyProtection="1">
      <protection locked="0"/>
    </xf>
    <xf numFmtId="0" fontId="55" fillId="5" borderId="0" xfId="12" applyFont="1" applyFill="1"/>
    <xf numFmtId="0" fontId="52" fillId="5" borderId="2" xfId="12" applyFont="1" applyFill="1" applyBorder="1" applyAlignment="1">
      <alignment horizontal="right"/>
    </xf>
    <xf numFmtId="0" fontId="52" fillId="5" borderId="8" xfId="12" applyFont="1" applyFill="1" applyBorder="1" applyAlignment="1">
      <alignment horizontal="center"/>
    </xf>
    <xf numFmtId="167" fontId="31" fillId="0" borderId="0" xfId="0" applyFont="1" applyAlignment="1" applyProtection="1">
      <alignment vertical="top" wrapText="1" readingOrder="1"/>
      <protection hidden="1"/>
    </xf>
    <xf numFmtId="0" fontId="45" fillId="0" borderId="0" xfId="13" applyFont="1" applyAlignment="1">
      <alignment horizontal="center" vertical="center"/>
    </xf>
    <xf numFmtId="0" fontId="46" fillId="0" borderId="15" xfId="13" applyFont="1" applyBorder="1" applyAlignment="1">
      <alignment horizontal="center" vertical="center"/>
    </xf>
    <xf numFmtId="0" fontId="45" fillId="0" borderId="15" xfId="13" applyFont="1" applyBorder="1" applyAlignment="1">
      <alignment horizontal="center" vertical="center"/>
    </xf>
    <xf numFmtId="0" fontId="7" fillId="0" borderId="0" xfId="0" applyNumberFormat="1" applyFont="1" applyAlignment="1" applyProtection="1">
      <alignment horizontal="left" vertical="center"/>
      <protection locked="0"/>
    </xf>
    <xf numFmtId="167" fontId="0" fillId="0" borderId="0" xfId="0" applyAlignment="1" applyProtection="1">
      <alignment vertical="center"/>
      <protection locked="0"/>
    </xf>
    <xf numFmtId="167" fontId="0" fillId="0" borderId="15" xfId="0" applyBorder="1" applyAlignment="1" applyProtection="1">
      <alignment vertical="center"/>
      <protection locked="0"/>
    </xf>
    <xf numFmtId="170" fontId="7" fillId="0" borderId="0" xfId="0" applyNumberFormat="1" applyFont="1" applyAlignment="1" applyProtection="1">
      <alignment horizontal="left" vertical="center"/>
      <protection locked="0"/>
    </xf>
    <xf numFmtId="170" fontId="7" fillId="0" borderId="15" xfId="0" applyNumberFormat="1" applyFont="1" applyBorder="1" applyAlignment="1" applyProtection="1">
      <alignment horizontal="left" vertical="center"/>
      <protection locked="0"/>
    </xf>
    <xf numFmtId="0" fontId="43" fillId="0" borderId="0" xfId="13" applyFont="1" applyAlignment="1">
      <alignment horizontal="left" vertical="center"/>
    </xf>
    <xf numFmtId="167" fontId="43" fillId="0" borderId="0" xfId="0" applyFont="1" applyAlignment="1">
      <alignment vertical="center"/>
    </xf>
    <xf numFmtId="167" fontId="47" fillId="0" borderId="0" xfId="0" applyFont="1" applyAlignment="1">
      <alignment vertical="center"/>
    </xf>
    <xf numFmtId="167" fontId="47" fillId="0" borderId="15" xfId="0" applyFont="1" applyBorder="1" applyAlignment="1">
      <alignment vertical="center"/>
    </xf>
    <xf numFmtId="0" fontId="43" fillId="0" borderId="26" xfId="13" applyFont="1" applyBorder="1" applyAlignment="1">
      <alignment vertical="center"/>
    </xf>
    <xf numFmtId="167" fontId="47" fillId="0" borderId="26" xfId="0" applyFont="1" applyBorder="1"/>
    <xf numFmtId="167" fontId="47" fillId="0" borderId="31" xfId="0" applyFont="1" applyBorder="1"/>
    <xf numFmtId="167" fontId="15" fillId="0" borderId="0" xfId="0" applyFont="1" applyAlignment="1">
      <alignment horizontal="left" vertical="center" wrapText="1"/>
    </xf>
    <xf numFmtId="167" fontId="31" fillId="0" borderId="0" xfId="0" applyFont="1" applyAlignment="1">
      <alignment vertical="center" wrapText="1"/>
    </xf>
    <xf numFmtId="167" fontId="42" fillId="0" borderId="27" xfId="0" applyFont="1" applyBorder="1" applyAlignment="1" applyProtection="1">
      <alignment horizontal="center" vertical="center"/>
      <protection locked="0"/>
    </xf>
    <xf numFmtId="167" fontId="32" fillId="0" borderId="26" xfId="0" applyFont="1" applyBorder="1" applyAlignment="1" applyProtection="1">
      <alignment horizontal="center" vertical="center"/>
      <protection locked="0"/>
    </xf>
    <xf numFmtId="167" fontId="8" fillId="0" borderId="0" xfId="0" applyFont="1" applyAlignment="1">
      <alignment horizontal="right"/>
    </xf>
    <xf numFmtId="167" fontId="0" fillId="0" borderId="0" xfId="0" applyAlignment="1">
      <alignment horizontal="right"/>
    </xf>
    <xf numFmtId="0" fontId="5" fillId="0" borderId="26" xfId="13" applyFont="1" applyBorder="1" applyAlignment="1">
      <alignment horizontal="center"/>
    </xf>
    <xf numFmtId="0" fontId="7" fillId="0" borderId="0" xfId="13" applyFont="1" applyAlignment="1" applyProtection="1">
      <alignment vertical="center"/>
      <protection locked="0"/>
    </xf>
    <xf numFmtId="43" fontId="5" fillId="0" borderId="27" xfId="13" applyNumberFormat="1" applyFont="1" applyBorder="1" applyAlignment="1" applyProtection="1">
      <alignment vertical="center"/>
      <protection locked="0"/>
    </xf>
    <xf numFmtId="167" fontId="0" fillId="0" borderId="31" xfId="0" applyBorder="1" applyAlignment="1" applyProtection="1">
      <alignment vertical="center"/>
      <protection locked="0"/>
    </xf>
    <xf numFmtId="167" fontId="0" fillId="0" borderId="14" xfId="0" applyBorder="1" applyAlignment="1" applyProtection="1">
      <alignment vertical="center"/>
      <protection locked="0"/>
    </xf>
    <xf numFmtId="167" fontId="0" fillId="0" borderId="16" xfId="0" applyBorder="1" applyAlignment="1" applyProtection="1">
      <alignment vertical="center"/>
      <protection locked="0"/>
    </xf>
    <xf numFmtId="167" fontId="0" fillId="0" borderId="19" xfId="0" applyBorder="1" applyAlignment="1" applyProtection="1">
      <alignment vertical="center"/>
      <protection locked="0"/>
    </xf>
    <xf numFmtId="0" fontId="5" fillId="0" borderId="2" xfId="13" applyFont="1" applyBorder="1" applyAlignment="1">
      <alignment horizontal="center" vertical="center"/>
    </xf>
    <xf numFmtId="167" fontId="0" fillId="0" borderId="2" xfId="0" applyBorder="1" applyAlignment="1">
      <alignment horizontal="center" vertical="center"/>
    </xf>
    <xf numFmtId="0" fontId="38" fillId="0" borderId="41" xfId="0" applyNumberFormat="1" applyFont="1" applyBorder="1" applyAlignment="1" applyProtection="1">
      <alignment horizontal="left" vertical="center"/>
      <protection locked="0"/>
    </xf>
    <xf numFmtId="0" fontId="38" fillId="0" borderId="42" xfId="0" applyNumberFormat="1" applyFont="1" applyBorder="1" applyAlignment="1" applyProtection="1">
      <alignment horizontal="left" vertical="center"/>
      <protection locked="0"/>
    </xf>
    <xf numFmtId="0" fontId="38" fillId="0" borderId="43" xfId="0" applyNumberFormat="1" applyFont="1" applyBorder="1" applyAlignment="1" applyProtection="1">
      <alignment horizontal="left" vertical="center"/>
      <protection locked="0"/>
    </xf>
    <xf numFmtId="0" fontId="7" fillId="0" borderId="15" xfId="0" applyNumberFormat="1" applyFont="1" applyBorder="1" applyAlignment="1" applyProtection="1">
      <alignment horizontal="left" vertical="center"/>
      <protection locked="0"/>
    </xf>
    <xf numFmtId="14" fontId="7" fillId="0" borderId="2" xfId="0" applyNumberFormat="1" applyFont="1" applyBorder="1" applyAlignment="1" applyProtection="1">
      <alignment horizontal="left" vertical="center"/>
      <protection locked="0"/>
    </xf>
    <xf numFmtId="14" fontId="7" fillId="0" borderId="40" xfId="0" applyNumberFormat="1" applyFont="1" applyBorder="1" applyAlignment="1" applyProtection="1">
      <alignment horizontal="left" vertical="center"/>
      <protection locked="0"/>
    </xf>
    <xf numFmtId="170" fontId="5" fillId="0" borderId="0" xfId="13" applyNumberFormat="1" applyFont="1" applyAlignment="1">
      <alignment horizontal="left" vertical="center"/>
    </xf>
    <xf numFmtId="170" fontId="5" fillId="0" borderId="15" xfId="13" applyNumberFormat="1" applyFont="1" applyBorder="1" applyAlignment="1">
      <alignment horizontal="left" vertical="center"/>
    </xf>
    <xf numFmtId="167" fontId="8" fillId="0" borderId="0" xfId="11" applyFont="1" applyAlignment="1">
      <alignment horizontal="left" vertical="center" wrapText="1"/>
    </xf>
    <xf numFmtId="167" fontId="31" fillId="0" borderId="0" xfId="11"/>
    <xf numFmtId="0" fontId="52" fillId="7" borderId="27" xfId="12" applyFont="1" applyFill="1" applyBorder="1" applyAlignment="1">
      <alignment wrapText="1"/>
    </xf>
    <xf numFmtId="0" fontId="52" fillId="7" borderId="31" xfId="12" applyFont="1" applyFill="1" applyBorder="1" applyAlignment="1">
      <alignment wrapText="1"/>
    </xf>
    <xf numFmtId="0" fontId="52" fillId="7" borderId="14" xfId="12" applyFont="1" applyFill="1" applyBorder="1" applyAlignment="1">
      <alignment wrapText="1"/>
    </xf>
    <xf numFmtId="0" fontId="52" fillId="7" borderId="15" xfId="12" applyFont="1" applyFill="1" applyBorder="1" applyAlignment="1">
      <alignment wrapText="1"/>
    </xf>
    <xf numFmtId="0" fontId="52" fillId="7" borderId="14" xfId="12" applyFont="1" applyFill="1" applyBorder="1"/>
    <xf numFmtId="0" fontId="52" fillId="7" borderId="15" xfId="12" applyFont="1" applyFill="1" applyBorder="1"/>
  </cellXfs>
  <cellStyles count="15">
    <cellStyle name="Comma 2" xfId="1" xr:uid="{00000000-0005-0000-0000-000000000000}"/>
    <cellStyle name="Comma0" xfId="2" xr:uid="{00000000-0005-0000-0000-000001000000}"/>
    <cellStyle name="Currency" xfId="3" builtinId="4"/>
    <cellStyle name="Currency 2" xfId="4" xr:uid="{00000000-0005-0000-0000-000003000000}"/>
    <cellStyle name="Currency0" xfId="5" xr:uid="{00000000-0005-0000-0000-000004000000}"/>
    <cellStyle name="Date" xfId="6" xr:uid="{00000000-0005-0000-0000-000005000000}"/>
    <cellStyle name="Fixed" xfId="7" xr:uid="{00000000-0005-0000-0000-000006000000}"/>
    <cellStyle name="Heading 1" xfId="8" builtinId="16" customBuiltin="1"/>
    <cellStyle name="Heading 2" xfId="9" builtinId="17" customBuiltin="1"/>
    <cellStyle name="Hyperlink" xfId="10" builtinId="8"/>
    <cellStyle name="Normal" xfId="0" builtinId="0"/>
    <cellStyle name="Normal 2" xfId="11" xr:uid="{00000000-0005-0000-0000-00000B000000}"/>
    <cellStyle name="Normal 3" xfId="12" xr:uid="{00000000-0005-0000-0000-00000C000000}"/>
    <cellStyle name="Normal_Copy of 1c-rev" xfId="13" xr:uid="{00000000-0005-0000-0000-00000D000000}"/>
    <cellStyle name="Total" xfId="14"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10.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D7053240-CE69-11CD-A777-00DD01143C57}" ax:persistence="persistStreamInit" r:id="rId1"/>
</file>

<file path=xl/activeX/activeX5.xml><?xml version="1.0" encoding="utf-8"?>
<ax:ocx xmlns:ax="http://schemas.microsoft.com/office/2006/activeX" xmlns:r="http://schemas.openxmlformats.org/officeDocument/2006/relationships" ax:classid="{D7053240-CE69-11CD-A777-00DD01143C57}" ax:persistence="persistStreamInit" r:id="rId1"/>
</file>

<file path=xl/activeX/activeX6.xml><?xml version="1.0" encoding="utf-8"?>
<ax:ocx xmlns:ax="http://schemas.microsoft.com/office/2006/activeX" xmlns:r="http://schemas.openxmlformats.org/officeDocument/2006/relationships" ax:classid="{D7053240-CE69-11CD-A777-00DD01143C57}" ax:persistence="persistStreamInit" r:id="rId1"/>
</file>

<file path=xl/activeX/activeX7.xml><?xml version="1.0" encoding="utf-8"?>
<ax:ocx xmlns:ax="http://schemas.microsoft.com/office/2006/activeX" xmlns:r="http://schemas.openxmlformats.org/officeDocument/2006/relationships" ax:classid="{D7053240-CE69-11CD-A777-00DD01143C57}" ax:persistence="persistStreamInit" r:id="rId1"/>
</file>

<file path=xl/activeX/activeX8.xml><?xml version="1.0" encoding="utf-8"?>
<ax:ocx xmlns:ax="http://schemas.microsoft.com/office/2006/activeX" xmlns:r="http://schemas.openxmlformats.org/officeDocument/2006/relationships" ax:classid="{D7053240-CE69-11CD-A777-00DD01143C57}" ax:persistence="persistStreamInit" r:id="rId1"/>
</file>

<file path=xl/activeX/activeX9.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13.emf"/><Relationship Id="rId7" Type="http://schemas.openxmlformats.org/officeDocument/2006/relationships/image" Target="../media/image9.emf"/><Relationship Id="rId2" Type="http://schemas.openxmlformats.org/officeDocument/2006/relationships/image" Target="../media/image14.emf"/><Relationship Id="rId1" Type="http://schemas.openxmlformats.org/officeDocument/2006/relationships/image" Target="../media/image15.emf"/><Relationship Id="rId6" Type="http://schemas.openxmlformats.org/officeDocument/2006/relationships/image" Target="../media/image10.emf"/><Relationship Id="rId5" Type="http://schemas.openxmlformats.org/officeDocument/2006/relationships/image" Target="../media/image11.emf"/><Relationship Id="rId10" Type="http://schemas.openxmlformats.org/officeDocument/2006/relationships/image" Target="../media/image6.emf"/><Relationship Id="rId4" Type="http://schemas.openxmlformats.org/officeDocument/2006/relationships/image" Target="../media/image12.emf"/><Relationship Id="rId9"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87</xdr:row>
      <xdr:rowOff>57150</xdr:rowOff>
    </xdr:from>
    <xdr:to>
      <xdr:col>1</xdr:col>
      <xdr:colOff>9363075</xdr:colOff>
      <xdr:row>133</xdr:row>
      <xdr:rowOff>66675</xdr:rowOff>
    </xdr:to>
    <xdr:pic>
      <xdr:nvPicPr>
        <xdr:cNvPr id="30552" name="Picture 11">
          <a:extLst>
            <a:ext uri="{FF2B5EF4-FFF2-40B4-BE49-F238E27FC236}">
              <a16:creationId xmlns:a16="http://schemas.microsoft.com/office/drawing/2014/main" id="{00000000-0008-0000-0000-00005877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 y="18345150"/>
          <a:ext cx="9363075" cy="701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19050</xdr:colOff>
      <xdr:row>136</xdr:row>
      <xdr:rowOff>47625</xdr:rowOff>
    </xdr:from>
    <xdr:to>
      <xdr:col>1</xdr:col>
      <xdr:colOff>9334500</xdr:colOff>
      <xdr:row>182</xdr:row>
      <xdr:rowOff>9525</xdr:rowOff>
    </xdr:to>
    <xdr:pic>
      <xdr:nvPicPr>
        <xdr:cNvPr id="30553" name="Picture 12">
          <a:extLst>
            <a:ext uri="{FF2B5EF4-FFF2-40B4-BE49-F238E27FC236}">
              <a16:creationId xmlns:a16="http://schemas.microsoft.com/office/drawing/2014/main" id="{00000000-0008-0000-0000-00005977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 y="25803225"/>
          <a:ext cx="9315450" cy="6972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0</xdr:colOff>
      <xdr:row>185</xdr:row>
      <xdr:rowOff>47625</xdr:rowOff>
    </xdr:from>
    <xdr:to>
      <xdr:col>1</xdr:col>
      <xdr:colOff>9353550</xdr:colOff>
      <xdr:row>231</xdr:row>
      <xdr:rowOff>57150</xdr:rowOff>
    </xdr:to>
    <xdr:pic>
      <xdr:nvPicPr>
        <xdr:cNvPr id="30554" name="Picture 14">
          <a:extLst>
            <a:ext uri="{FF2B5EF4-FFF2-40B4-BE49-F238E27FC236}">
              <a16:creationId xmlns:a16="http://schemas.microsoft.com/office/drawing/2014/main" id="{00000000-0008-0000-0000-00005A77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61950" y="33270825"/>
          <a:ext cx="9353550" cy="701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0</xdr:colOff>
      <xdr:row>233</xdr:row>
      <xdr:rowOff>142875</xdr:rowOff>
    </xdr:from>
    <xdr:to>
      <xdr:col>1</xdr:col>
      <xdr:colOff>9372600</xdr:colOff>
      <xdr:row>280</xdr:row>
      <xdr:rowOff>9525</xdr:rowOff>
    </xdr:to>
    <xdr:pic>
      <xdr:nvPicPr>
        <xdr:cNvPr id="30555" name="Picture 17">
          <a:extLst>
            <a:ext uri="{FF2B5EF4-FFF2-40B4-BE49-F238E27FC236}">
              <a16:creationId xmlns:a16="http://schemas.microsoft.com/office/drawing/2014/main" id="{00000000-0008-0000-0000-00005B77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61950" y="40681275"/>
          <a:ext cx="9372600" cy="702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xdr:col>
      <xdr:colOff>19050</xdr:colOff>
      <xdr:row>38</xdr:row>
      <xdr:rowOff>104775</xdr:rowOff>
    </xdr:from>
    <xdr:to>
      <xdr:col>1</xdr:col>
      <xdr:colOff>9363075</xdr:colOff>
      <xdr:row>84</xdr:row>
      <xdr:rowOff>104775</xdr:rowOff>
    </xdr:to>
    <xdr:pic>
      <xdr:nvPicPr>
        <xdr:cNvPr id="30556" name="Picture 24">
          <a:extLst>
            <a:ext uri="{FF2B5EF4-FFF2-40B4-BE49-F238E27FC236}">
              <a16:creationId xmlns:a16="http://schemas.microsoft.com/office/drawing/2014/main" id="{00000000-0008-0000-0000-00005C77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1000" y="10925175"/>
          <a:ext cx="9344025" cy="701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xdr:col>
      <xdr:colOff>3219450</xdr:colOff>
      <xdr:row>102</xdr:row>
      <xdr:rowOff>133350</xdr:rowOff>
    </xdr:from>
    <xdr:to>
      <xdr:col>1</xdr:col>
      <xdr:colOff>5343525</xdr:colOff>
      <xdr:row>105</xdr:row>
      <xdr:rowOff>57150</xdr:rowOff>
    </xdr:to>
    <xdr:sp macro="" textlink="">
      <xdr:nvSpPr>
        <xdr:cNvPr id="24602" name="AutoShape 26">
          <a:extLst>
            <a:ext uri="{FF2B5EF4-FFF2-40B4-BE49-F238E27FC236}">
              <a16:creationId xmlns:a16="http://schemas.microsoft.com/office/drawing/2014/main" id="{00000000-0008-0000-0000-00001A600000}"/>
            </a:ext>
          </a:extLst>
        </xdr:cNvPr>
        <xdr:cNvSpPr>
          <a:spLocks noChangeArrowheads="1"/>
        </xdr:cNvSpPr>
      </xdr:nvSpPr>
      <xdr:spPr bwMode="auto">
        <a:xfrm>
          <a:off x="3581400" y="20164425"/>
          <a:ext cx="2124075" cy="381000"/>
        </a:xfrm>
        <a:prstGeom prst="wedgeRectCallout">
          <a:avLst>
            <a:gd name="adj1" fmla="val -58519"/>
            <a:gd name="adj2" fmla="val -87500"/>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Enter the first number of the sheets that contain improvements.</a:t>
          </a:r>
        </a:p>
      </xdr:txBody>
    </xdr:sp>
    <xdr:clientData/>
  </xdr:twoCellAnchor>
  <xdr:twoCellAnchor>
    <xdr:from>
      <xdr:col>1</xdr:col>
      <xdr:colOff>5314950</xdr:colOff>
      <xdr:row>107</xdr:row>
      <xdr:rowOff>0</xdr:rowOff>
    </xdr:from>
    <xdr:to>
      <xdr:col>1</xdr:col>
      <xdr:colOff>7829550</xdr:colOff>
      <xdr:row>114</xdr:row>
      <xdr:rowOff>142875</xdr:rowOff>
    </xdr:to>
    <xdr:sp macro="" textlink="">
      <xdr:nvSpPr>
        <xdr:cNvPr id="24603" name="AutoShape 27">
          <a:extLst>
            <a:ext uri="{FF2B5EF4-FFF2-40B4-BE49-F238E27FC236}">
              <a16:creationId xmlns:a16="http://schemas.microsoft.com/office/drawing/2014/main" id="{00000000-0008-0000-0000-00001B600000}"/>
            </a:ext>
          </a:extLst>
        </xdr:cNvPr>
        <xdr:cNvSpPr>
          <a:spLocks noChangeArrowheads="1"/>
        </xdr:cNvSpPr>
      </xdr:nvSpPr>
      <xdr:spPr bwMode="auto">
        <a:xfrm>
          <a:off x="5676900" y="20793075"/>
          <a:ext cx="2514600" cy="1209675"/>
        </a:xfrm>
        <a:prstGeom prst="wedgeRectCallout">
          <a:avLst>
            <a:gd name="adj1" fmla="val -44699"/>
            <a:gd name="adj2" fmla="val -113778"/>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If more than 25 sheets propose improvement that are to be included in the estimate, it will be necessary to edit these column headings to include sheet ranges rather than sheet numbers . The quantities entered into the respective sheets are to taken from the sheet ranges as edited.</a:t>
          </a:r>
        </a:p>
      </xdr:txBody>
    </xdr:sp>
    <xdr:clientData/>
  </xdr:twoCellAnchor>
  <xdr:twoCellAnchor>
    <xdr:from>
      <xdr:col>1</xdr:col>
      <xdr:colOff>1400175</xdr:colOff>
      <xdr:row>151</xdr:row>
      <xdr:rowOff>38100</xdr:rowOff>
    </xdr:from>
    <xdr:to>
      <xdr:col>1</xdr:col>
      <xdr:colOff>4191000</xdr:colOff>
      <xdr:row>153</xdr:row>
      <xdr:rowOff>123825</xdr:rowOff>
    </xdr:to>
    <xdr:sp macro="" textlink="">
      <xdr:nvSpPr>
        <xdr:cNvPr id="24604" name="AutoShape 28">
          <a:extLst>
            <a:ext uri="{FF2B5EF4-FFF2-40B4-BE49-F238E27FC236}">
              <a16:creationId xmlns:a16="http://schemas.microsoft.com/office/drawing/2014/main" id="{00000000-0008-0000-0000-00001C600000}"/>
            </a:ext>
          </a:extLst>
        </xdr:cNvPr>
        <xdr:cNvSpPr>
          <a:spLocks noChangeArrowheads="1"/>
        </xdr:cNvSpPr>
      </xdr:nvSpPr>
      <xdr:spPr bwMode="auto">
        <a:xfrm>
          <a:off x="1762125" y="27536775"/>
          <a:ext cx="2790825" cy="390525"/>
        </a:xfrm>
        <a:prstGeom prst="wedgeRectCallout">
          <a:avLst>
            <a:gd name="adj1" fmla="val -84810"/>
            <a:gd name="adj2" fmla="val 13417"/>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Select "Print" from the Filter pull-down menu to filter rows that contain quantities.</a:t>
          </a:r>
        </a:p>
      </xdr:txBody>
    </xdr:sp>
    <xdr:clientData/>
  </xdr:twoCellAnchor>
  <xdr:twoCellAnchor>
    <xdr:from>
      <xdr:col>1</xdr:col>
      <xdr:colOff>2266950</xdr:colOff>
      <xdr:row>193</xdr:row>
      <xdr:rowOff>9525</xdr:rowOff>
    </xdr:from>
    <xdr:to>
      <xdr:col>1</xdr:col>
      <xdr:colOff>4991100</xdr:colOff>
      <xdr:row>195</xdr:row>
      <xdr:rowOff>57150</xdr:rowOff>
    </xdr:to>
    <xdr:sp macro="" textlink="">
      <xdr:nvSpPr>
        <xdr:cNvPr id="24605" name="AutoShape 29">
          <a:extLst>
            <a:ext uri="{FF2B5EF4-FFF2-40B4-BE49-F238E27FC236}">
              <a16:creationId xmlns:a16="http://schemas.microsoft.com/office/drawing/2014/main" id="{00000000-0008-0000-0000-00001D600000}"/>
            </a:ext>
          </a:extLst>
        </xdr:cNvPr>
        <xdr:cNvSpPr>
          <a:spLocks noChangeArrowheads="1"/>
        </xdr:cNvSpPr>
      </xdr:nvSpPr>
      <xdr:spPr bwMode="auto">
        <a:xfrm>
          <a:off x="2628900" y="33909000"/>
          <a:ext cx="2724150" cy="352425"/>
        </a:xfrm>
        <a:prstGeom prst="wedgeRectCallout">
          <a:avLst>
            <a:gd name="adj1" fmla="val -78319"/>
            <a:gd name="adj2" fmla="val -171620"/>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2.) Select "</a:t>
          </a:r>
          <a:r>
            <a:rPr lang="en-US" sz="1000" b="0" i="0" u="sng" strike="noStrike">
              <a:solidFill>
                <a:srgbClr val="000000"/>
              </a:solidFill>
              <a:latin typeface="Times New Roman"/>
              <a:cs typeface="Times New Roman"/>
            </a:rPr>
            <a:t>S</a:t>
          </a:r>
          <a:r>
            <a:rPr lang="en-US" sz="1000" b="0" i="0" strike="noStrike">
              <a:solidFill>
                <a:srgbClr val="000000"/>
              </a:solidFill>
              <a:latin typeface="Times New Roman"/>
              <a:cs typeface="Times New Roman"/>
            </a:rPr>
            <a:t>et Print Area" from the "Prin</a:t>
          </a:r>
          <a:r>
            <a:rPr lang="en-US" sz="1000" b="0" i="0" u="sng" strike="noStrike">
              <a:solidFill>
                <a:srgbClr val="000000"/>
              </a:solidFill>
              <a:latin typeface="Times New Roman"/>
              <a:cs typeface="Times New Roman"/>
            </a:rPr>
            <a:t>t</a:t>
          </a:r>
          <a:r>
            <a:rPr lang="en-US" sz="1000" b="0" i="0" strike="noStrike">
              <a:solidFill>
                <a:srgbClr val="000000"/>
              </a:solidFill>
              <a:latin typeface="Times New Roman"/>
              <a:cs typeface="Times New Roman"/>
            </a:rPr>
            <a:t> Area"  pull-down menu.</a:t>
          </a:r>
        </a:p>
      </xdr:txBody>
    </xdr:sp>
    <xdr:clientData/>
  </xdr:twoCellAnchor>
  <xdr:twoCellAnchor>
    <xdr:from>
      <xdr:col>1</xdr:col>
      <xdr:colOff>6524625</xdr:colOff>
      <xdr:row>192</xdr:row>
      <xdr:rowOff>57150</xdr:rowOff>
    </xdr:from>
    <xdr:to>
      <xdr:col>1</xdr:col>
      <xdr:colOff>8524875</xdr:colOff>
      <xdr:row>194</xdr:row>
      <xdr:rowOff>28575</xdr:rowOff>
    </xdr:to>
    <xdr:sp macro="" textlink="">
      <xdr:nvSpPr>
        <xdr:cNvPr id="24606" name="AutoShape 30">
          <a:extLst>
            <a:ext uri="{FF2B5EF4-FFF2-40B4-BE49-F238E27FC236}">
              <a16:creationId xmlns:a16="http://schemas.microsoft.com/office/drawing/2014/main" id="{00000000-0008-0000-0000-00001E600000}"/>
            </a:ext>
          </a:extLst>
        </xdr:cNvPr>
        <xdr:cNvSpPr>
          <a:spLocks noChangeArrowheads="1"/>
        </xdr:cNvSpPr>
      </xdr:nvSpPr>
      <xdr:spPr bwMode="auto">
        <a:xfrm>
          <a:off x="6886575" y="33804225"/>
          <a:ext cx="2000250" cy="276225"/>
        </a:xfrm>
        <a:prstGeom prst="wedgeRectCallout">
          <a:avLst>
            <a:gd name="adj1" fmla="val -73810"/>
            <a:gd name="adj2" fmla="val 246551"/>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1.) First select the area to be printed.</a:t>
          </a:r>
        </a:p>
      </xdr:txBody>
    </xdr:sp>
    <xdr:clientData/>
  </xdr:twoCellAnchor>
  <xdr:twoCellAnchor>
    <xdr:from>
      <xdr:col>1</xdr:col>
      <xdr:colOff>3267075</xdr:colOff>
      <xdr:row>52</xdr:row>
      <xdr:rowOff>47625</xdr:rowOff>
    </xdr:from>
    <xdr:to>
      <xdr:col>1</xdr:col>
      <xdr:colOff>5391150</xdr:colOff>
      <xdr:row>54</xdr:row>
      <xdr:rowOff>123825</xdr:rowOff>
    </xdr:to>
    <xdr:sp macro="" textlink="">
      <xdr:nvSpPr>
        <xdr:cNvPr id="24607" name="AutoShape 31">
          <a:extLst>
            <a:ext uri="{FF2B5EF4-FFF2-40B4-BE49-F238E27FC236}">
              <a16:creationId xmlns:a16="http://schemas.microsoft.com/office/drawing/2014/main" id="{00000000-0008-0000-0000-00001F600000}"/>
            </a:ext>
          </a:extLst>
        </xdr:cNvPr>
        <xdr:cNvSpPr>
          <a:spLocks noChangeArrowheads="1"/>
        </xdr:cNvSpPr>
      </xdr:nvSpPr>
      <xdr:spPr bwMode="auto">
        <a:xfrm>
          <a:off x="3629025" y="12458700"/>
          <a:ext cx="2124075" cy="381000"/>
        </a:xfrm>
        <a:prstGeom prst="wedgeRectCallout">
          <a:avLst>
            <a:gd name="adj1" fmla="val 145963"/>
            <a:gd name="adj2" fmla="val -280000"/>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1" i="0" strike="noStrike">
              <a:solidFill>
                <a:srgbClr val="000000"/>
              </a:solidFill>
              <a:latin typeface="Times New Roman"/>
              <a:cs typeface="Times New Roman"/>
            </a:rPr>
            <a:t>1.)  </a:t>
          </a:r>
          <a:r>
            <a:rPr lang="en-US" sz="1000" b="0" i="0" strike="noStrike">
              <a:solidFill>
                <a:srgbClr val="000000"/>
              </a:solidFill>
              <a:latin typeface="Times New Roman"/>
              <a:cs typeface="Times New Roman"/>
            </a:rPr>
            <a:t>Select the columns that correspond to the sheets that will not be used.</a:t>
          </a:r>
        </a:p>
      </xdr:txBody>
    </xdr:sp>
    <xdr:clientData/>
  </xdr:twoCellAnchor>
  <xdr:twoCellAnchor>
    <xdr:from>
      <xdr:col>1</xdr:col>
      <xdr:colOff>5095875</xdr:colOff>
      <xdr:row>60</xdr:row>
      <xdr:rowOff>47625</xdr:rowOff>
    </xdr:from>
    <xdr:to>
      <xdr:col>1</xdr:col>
      <xdr:colOff>7315200</xdr:colOff>
      <xdr:row>63</xdr:row>
      <xdr:rowOff>66675</xdr:rowOff>
    </xdr:to>
    <xdr:sp macro="" textlink="">
      <xdr:nvSpPr>
        <xdr:cNvPr id="24608" name="AutoShape 32">
          <a:extLst>
            <a:ext uri="{FF2B5EF4-FFF2-40B4-BE49-F238E27FC236}">
              <a16:creationId xmlns:a16="http://schemas.microsoft.com/office/drawing/2014/main" id="{00000000-0008-0000-0000-000020600000}"/>
            </a:ext>
          </a:extLst>
        </xdr:cNvPr>
        <xdr:cNvSpPr>
          <a:spLocks noChangeArrowheads="1"/>
        </xdr:cNvSpPr>
      </xdr:nvSpPr>
      <xdr:spPr bwMode="auto">
        <a:xfrm>
          <a:off x="5457825" y="13677900"/>
          <a:ext cx="2219325" cy="476250"/>
        </a:xfrm>
        <a:prstGeom prst="wedgeRectCallout">
          <a:avLst>
            <a:gd name="adj1" fmla="val 93778"/>
            <a:gd name="adj2" fmla="val -58000"/>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1" i="0" strike="noStrike">
              <a:solidFill>
                <a:srgbClr val="000000"/>
              </a:solidFill>
              <a:latin typeface="Times New Roman"/>
              <a:cs typeface="Times New Roman"/>
            </a:rPr>
            <a:t>2.) </a:t>
          </a:r>
          <a:r>
            <a:rPr lang="en-US" sz="1000" b="0" i="0" strike="noStrike">
              <a:solidFill>
                <a:srgbClr val="000000"/>
              </a:solidFill>
              <a:latin typeface="Times New Roman"/>
              <a:cs typeface="Times New Roman"/>
            </a:rPr>
            <a:t>Right-click in the column area and select "hide" to collapse the selected columns.</a:t>
          </a:r>
        </a:p>
      </xdr:txBody>
    </xdr:sp>
    <xdr:clientData/>
  </xdr:twoCellAnchor>
  <xdr:twoCellAnchor>
    <xdr:from>
      <xdr:col>1</xdr:col>
      <xdr:colOff>2771775</xdr:colOff>
      <xdr:row>243</xdr:row>
      <xdr:rowOff>19050</xdr:rowOff>
    </xdr:from>
    <xdr:to>
      <xdr:col>1</xdr:col>
      <xdr:colOff>6515100</xdr:colOff>
      <xdr:row>246</xdr:row>
      <xdr:rowOff>76200</xdr:rowOff>
    </xdr:to>
    <xdr:sp macro="" textlink="">
      <xdr:nvSpPr>
        <xdr:cNvPr id="24609" name="AutoShape 33">
          <a:extLst>
            <a:ext uri="{FF2B5EF4-FFF2-40B4-BE49-F238E27FC236}">
              <a16:creationId xmlns:a16="http://schemas.microsoft.com/office/drawing/2014/main" id="{00000000-0008-0000-0000-000021600000}"/>
            </a:ext>
          </a:extLst>
        </xdr:cNvPr>
        <xdr:cNvSpPr>
          <a:spLocks noChangeArrowheads="1"/>
        </xdr:cNvSpPr>
      </xdr:nvSpPr>
      <xdr:spPr bwMode="auto">
        <a:xfrm>
          <a:off x="3133725" y="41538525"/>
          <a:ext cx="3743325" cy="514350"/>
        </a:xfrm>
        <a:prstGeom prst="wedgeRectCallout">
          <a:avLst>
            <a:gd name="adj1" fmla="val -93005"/>
            <a:gd name="adj2" fmla="val -185185"/>
          </a:avLst>
        </a:prstGeom>
        <a:solidFill>
          <a:srgbClr val="FFFFFF"/>
        </a:solidFill>
        <a:ln w="9525">
          <a:solidFill>
            <a:srgbClr val="000000"/>
          </a:solidFill>
          <a:miter lim="800000"/>
          <a:headEnd/>
          <a:tailEnd/>
        </a:ln>
        <a:effectLst/>
      </xdr:spPr>
      <xdr:txBody>
        <a:bodyPr vertOverflow="clip" wrap="square" lIns="27432" tIns="22860" rIns="0" bIns="0" anchor="t" upright="1"/>
        <a:lstStyle/>
        <a:p>
          <a:pPr algn="l" rtl="0">
            <a:defRPr sz="1000"/>
          </a:pPr>
          <a:r>
            <a:rPr lang="en-US" sz="1000" b="0" i="0" strike="noStrike">
              <a:solidFill>
                <a:srgbClr val="000000"/>
              </a:solidFill>
              <a:latin typeface="Times New Roman"/>
              <a:cs typeface="Times New Roman"/>
            </a:rPr>
            <a:t>Select "Page Set</a:t>
          </a:r>
          <a:r>
            <a:rPr lang="en-US" sz="1000" b="0" i="0" u="sng" strike="noStrike">
              <a:solidFill>
                <a:srgbClr val="000000"/>
              </a:solidFill>
              <a:latin typeface="Times New Roman"/>
              <a:cs typeface="Times New Roman"/>
            </a:rPr>
            <a:t>u</a:t>
          </a:r>
          <a:r>
            <a:rPr lang="en-US" sz="1000" b="0" i="0" strike="noStrike">
              <a:solidFill>
                <a:srgbClr val="000000"/>
              </a:solidFill>
              <a:latin typeface="Times New Roman"/>
              <a:cs typeface="Times New Roman"/>
            </a:rPr>
            <a:t>p" from the "File" pull-down and format page margins and page breaks to provide a legible, reproducible report of proposed quantities. </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47625</xdr:colOff>
          <xdr:row>16</xdr:row>
          <xdr:rowOff>123825</xdr:rowOff>
        </xdr:from>
        <xdr:to>
          <xdr:col>1</xdr:col>
          <xdr:colOff>1514475</xdr:colOff>
          <xdr:row>18</xdr:row>
          <xdr:rowOff>47625</xdr:rowOff>
        </xdr:to>
        <xdr:sp macro="" textlink="">
          <xdr:nvSpPr>
            <xdr:cNvPr id="2159" name="CommandButton3"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66675</xdr:colOff>
          <xdr:row>36</xdr:row>
          <xdr:rowOff>28575</xdr:rowOff>
        </xdr:from>
        <xdr:to>
          <xdr:col>1</xdr:col>
          <xdr:colOff>1514475</xdr:colOff>
          <xdr:row>37</xdr:row>
          <xdr:rowOff>200025</xdr:rowOff>
        </xdr:to>
        <xdr:sp macro="" textlink="">
          <xdr:nvSpPr>
            <xdr:cNvPr id="2160" name="CommandButton4"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66675</xdr:colOff>
          <xdr:row>30</xdr:row>
          <xdr:rowOff>9525</xdr:rowOff>
        </xdr:from>
        <xdr:to>
          <xdr:col>1</xdr:col>
          <xdr:colOff>1514475</xdr:colOff>
          <xdr:row>31</xdr:row>
          <xdr:rowOff>171450</xdr:rowOff>
        </xdr:to>
        <xdr:sp macro="" textlink="">
          <xdr:nvSpPr>
            <xdr:cNvPr id="2163" name="CommandButton7" hidden="1">
              <a:extLst>
                <a:ext uri="{63B3BB69-23CF-44E3-9099-C40C66FF867C}">
                  <a14:compatExt spid="_x0000_s2163"/>
                </a:ext>
                <a:ext uri="{FF2B5EF4-FFF2-40B4-BE49-F238E27FC236}">
                  <a16:creationId xmlns:a16="http://schemas.microsoft.com/office/drawing/2014/main" id="{00000000-0008-0000-0100-00007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47625</xdr:colOff>
          <xdr:row>10</xdr:row>
          <xdr:rowOff>28575</xdr:rowOff>
        </xdr:from>
        <xdr:to>
          <xdr:col>1</xdr:col>
          <xdr:colOff>1514475</xdr:colOff>
          <xdr:row>11</xdr:row>
          <xdr:rowOff>180975</xdr:rowOff>
        </xdr:to>
        <xdr:sp macro="" textlink="">
          <xdr:nvSpPr>
            <xdr:cNvPr id="2164" name="CommandButton8" hidden="1">
              <a:extLst>
                <a:ext uri="{63B3BB69-23CF-44E3-9099-C40C66FF867C}">
                  <a14:compatExt spid="_x0000_s2164"/>
                </a:ext>
                <a:ext uri="{FF2B5EF4-FFF2-40B4-BE49-F238E27FC236}">
                  <a16:creationId xmlns:a16="http://schemas.microsoft.com/office/drawing/2014/main" id="{00000000-0008-0000-0100-00007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47625</xdr:colOff>
          <xdr:row>14</xdr:row>
          <xdr:rowOff>161925</xdr:rowOff>
        </xdr:from>
        <xdr:to>
          <xdr:col>1</xdr:col>
          <xdr:colOff>1514475</xdr:colOff>
          <xdr:row>16</xdr:row>
          <xdr:rowOff>85725</xdr:rowOff>
        </xdr:to>
        <xdr:sp macro="" textlink="">
          <xdr:nvSpPr>
            <xdr:cNvPr id="2166" name="CommandButton10" hidden="1">
              <a:extLst>
                <a:ext uri="{63B3BB69-23CF-44E3-9099-C40C66FF867C}">
                  <a14:compatExt spid="_x0000_s2166"/>
                </a:ext>
                <a:ext uri="{FF2B5EF4-FFF2-40B4-BE49-F238E27FC236}">
                  <a16:creationId xmlns:a16="http://schemas.microsoft.com/office/drawing/2014/main" id="{00000000-0008-0000-0100-00007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47625</xdr:colOff>
          <xdr:row>12</xdr:row>
          <xdr:rowOff>28575</xdr:rowOff>
        </xdr:from>
        <xdr:to>
          <xdr:col>1</xdr:col>
          <xdr:colOff>1514475</xdr:colOff>
          <xdr:row>14</xdr:row>
          <xdr:rowOff>133350</xdr:rowOff>
        </xdr:to>
        <xdr:sp macro="" textlink="">
          <xdr:nvSpPr>
            <xdr:cNvPr id="2167" name="CommandButton11" hidden="1">
              <a:extLst>
                <a:ext uri="{63B3BB69-23CF-44E3-9099-C40C66FF867C}">
                  <a14:compatExt spid="_x0000_s2167"/>
                </a:ext>
                <a:ext uri="{FF2B5EF4-FFF2-40B4-BE49-F238E27FC236}">
                  <a16:creationId xmlns:a16="http://schemas.microsoft.com/office/drawing/2014/main" id="{00000000-0008-0000-0100-00007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66675</xdr:colOff>
          <xdr:row>32</xdr:row>
          <xdr:rowOff>38100</xdr:rowOff>
        </xdr:from>
        <xdr:to>
          <xdr:col>1</xdr:col>
          <xdr:colOff>1514475</xdr:colOff>
          <xdr:row>34</xdr:row>
          <xdr:rowOff>76200</xdr:rowOff>
        </xdr:to>
        <xdr:sp macro="" textlink="">
          <xdr:nvSpPr>
            <xdr:cNvPr id="2168" name="CommandButton12" hidden="1">
              <a:extLst>
                <a:ext uri="{63B3BB69-23CF-44E3-9099-C40C66FF867C}">
                  <a14:compatExt spid="_x0000_s2168"/>
                </a:ext>
                <a:ext uri="{FF2B5EF4-FFF2-40B4-BE49-F238E27FC236}">
                  <a16:creationId xmlns:a16="http://schemas.microsoft.com/office/drawing/2014/main" id="{00000000-0008-0000-0100-00007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47625</xdr:colOff>
          <xdr:row>18</xdr:row>
          <xdr:rowOff>85725</xdr:rowOff>
        </xdr:from>
        <xdr:to>
          <xdr:col>1</xdr:col>
          <xdr:colOff>1514475</xdr:colOff>
          <xdr:row>19</xdr:row>
          <xdr:rowOff>200025</xdr:rowOff>
        </xdr:to>
        <xdr:sp macro="" textlink="">
          <xdr:nvSpPr>
            <xdr:cNvPr id="2169" name="CommandButton13" hidden="1">
              <a:extLst>
                <a:ext uri="{63B3BB69-23CF-44E3-9099-C40C66FF867C}">
                  <a14:compatExt spid="_x0000_s2169"/>
                </a:ext>
                <a:ext uri="{FF2B5EF4-FFF2-40B4-BE49-F238E27FC236}">
                  <a16:creationId xmlns:a16="http://schemas.microsoft.com/office/drawing/2014/main" id="{00000000-0008-0000-0100-00007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47625</xdr:colOff>
          <xdr:row>24</xdr:row>
          <xdr:rowOff>152400</xdr:rowOff>
        </xdr:from>
        <xdr:to>
          <xdr:col>1</xdr:col>
          <xdr:colOff>1495425</xdr:colOff>
          <xdr:row>26</xdr:row>
          <xdr:rowOff>66675</xdr:rowOff>
        </xdr:to>
        <xdr:sp macro="" textlink="">
          <xdr:nvSpPr>
            <xdr:cNvPr id="2653" name="CommandButton1" hidden="1">
              <a:extLst>
                <a:ext uri="{63B3BB69-23CF-44E3-9099-C40C66FF867C}">
                  <a14:compatExt spid="_x0000_s2653"/>
                </a:ext>
                <a:ext uri="{FF2B5EF4-FFF2-40B4-BE49-F238E27FC236}">
                  <a16:creationId xmlns:a16="http://schemas.microsoft.com/office/drawing/2014/main" id="{00000000-0008-0000-0100-00005D0A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38100</xdr:colOff>
          <xdr:row>22</xdr:row>
          <xdr:rowOff>9525</xdr:rowOff>
        </xdr:from>
        <xdr:to>
          <xdr:col>1</xdr:col>
          <xdr:colOff>1495425</xdr:colOff>
          <xdr:row>24</xdr:row>
          <xdr:rowOff>85725</xdr:rowOff>
        </xdr:to>
        <xdr:sp macro="" textlink="">
          <xdr:nvSpPr>
            <xdr:cNvPr id="2881" name="CommandButton9" hidden="1">
              <a:extLst>
                <a:ext uri="{63B3BB69-23CF-44E3-9099-C40C66FF867C}">
                  <a14:compatExt spid="_x0000_s2881"/>
                </a:ext>
                <a:ext uri="{FF2B5EF4-FFF2-40B4-BE49-F238E27FC236}">
                  <a16:creationId xmlns:a16="http://schemas.microsoft.com/office/drawing/2014/main" id="{00000000-0008-0000-0100-0000410B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struction%20Cost%20Estimate-Template_CD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 INSTR"/>
      <sheetName val="BOND EST"/>
      <sheetName val="REPORT"/>
      <sheetName val="EARTHWORK"/>
      <sheetName val="PUB DRAINAGE"/>
      <sheetName val="PUB SRF IMP"/>
      <sheetName val="TRAFFIC"/>
      <sheetName val="PUB WTR&amp;SWR"/>
      <sheetName val="PUB MISC"/>
      <sheetName val="LANDSCAP&amp;IRRIG"/>
      <sheetName val="PVT DRAINAGE &amp; MISC "/>
      <sheetName val="PVT SEWER"/>
    </sheetNames>
    <sheetDataSet>
      <sheetData sheetId="0"/>
      <sheetData sheetId="1"/>
      <sheetData sheetId="2">
        <row r="16">
          <cell r="D16" t="str">
            <v>SHEET</v>
          </cell>
          <cell r="E16" t="str">
            <v>SHEET</v>
          </cell>
          <cell r="F16" t="str">
            <v>SHEET</v>
          </cell>
          <cell r="G16" t="str">
            <v>SHEET</v>
          </cell>
          <cell r="H16" t="str">
            <v>SHEET</v>
          </cell>
          <cell r="I16" t="str">
            <v>SHEET</v>
          </cell>
          <cell r="J16" t="str">
            <v>SHEET</v>
          </cell>
          <cell r="K16" t="str">
            <v>SHEET</v>
          </cell>
          <cell r="L16" t="str">
            <v>SHEET</v>
          </cell>
          <cell r="M16" t="str">
            <v>SHEET</v>
          </cell>
          <cell r="N16" t="str">
            <v>SHEET</v>
          </cell>
          <cell r="O16" t="str">
            <v>SHEET</v>
          </cell>
          <cell r="P16" t="str">
            <v>SHEET</v>
          </cell>
          <cell r="Q16" t="str">
            <v>SHEET</v>
          </cell>
          <cell r="R16" t="str">
            <v>SHEET</v>
          </cell>
          <cell r="S16" t="str">
            <v>SHEET</v>
          </cell>
          <cell r="T16" t="str">
            <v>SHEET</v>
          </cell>
          <cell r="U16" t="str">
            <v>SHEET</v>
          </cell>
          <cell r="V16" t="str">
            <v>SHEET</v>
          </cell>
          <cell r="W16" t="str">
            <v>SHEET</v>
          </cell>
          <cell r="X16" t="str">
            <v>SHEET</v>
          </cell>
          <cell r="Y16" t="str">
            <v>SHEET</v>
          </cell>
          <cell r="Z16" t="str">
            <v>SHEET</v>
          </cell>
          <cell r="AA16" t="str">
            <v>LUMP</v>
          </cell>
          <cell r="AC16" t="str">
            <v>TOTAL</v>
          </cell>
        </row>
        <row r="17">
          <cell r="D17">
            <v>2</v>
          </cell>
          <cell r="E17">
            <v>3</v>
          </cell>
          <cell r="F17">
            <v>4</v>
          </cell>
          <cell r="G17">
            <v>5</v>
          </cell>
          <cell r="H17">
            <v>6</v>
          </cell>
          <cell r="I17">
            <v>7</v>
          </cell>
          <cell r="J17">
            <v>8</v>
          </cell>
          <cell r="K17">
            <v>9</v>
          </cell>
          <cell r="L17">
            <v>10</v>
          </cell>
          <cell r="M17">
            <v>11</v>
          </cell>
          <cell r="N17">
            <v>12</v>
          </cell>
          <cell r="O17">
            <v>13</v>
          </cell>
          <cell r="P17">
            <v>14</v>
          </cell>
          <cell r="Q17">
            <v>15</v>
          </cell>
          <cell r="R17">
            <v>16</v>
          </cell>
          <cell r="S17">
            <v>17</v>
          </cell>
          <cell r="T17">
            <v>18</v>
          </cell>
          <cell r="U17">
            <v>19</v>
          </cell>
          <cell r="V17">
            <v>20</v>
          </cell>
          <cell r="W17">
            <v>21</v>
          </cell>
          <cell r="X17">
            <v>22</v>
          </cell>
          <cell r="Y17">
            <v>23</v>
          </cell>
          <cell r="Z17">
            <v>24</v>
          </cell>
          <cell r="AA17" t="str">
            <v>SUM</v>
          </cell>
          <cell r="AC17" t="str">
            <v>QUANTITY</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10.emf"/><Relationship Id="rId18" Type="http://schemas.openxmlformats.org/officeDocument/2006/relationships/control" Target="../activeX/activeX8.xml"/><Relationship Id="rId3" Type="http://schemas.openxmlformats.org/officeDocument/2006/relationships/vmlDrawing" Target="../drawings/vmlDrawing1.vml"/><Relationship Id="rId21" Type="http://schemas.openxmlformats.org/officeDocument/2006/relationships/image" Target="../media/image14.emf"/><Relationship Id="rId7" Type="http://schemas.openxmlformats.org/officeDocument/2006/relationships/image" Target="../media/image7.emf"/><Relationship Id="rId12" Type="http://schemas.openxmlformats.org/officeDocument/2006/relationships/control" Target="../activeX/activeX5.xml"/><Relationship Id="rId17" Type="http://schemas.openxmlformats.org/officeDocument/2006/relationships/image" Target="../media/image12.emf"/><Relationship Id="rId2" Type="http://schemas.openxmlformats.org/officeDocument/2006/relationships/drawing" Target="../drawings/drawing2.xml"/><Relationship Id="rId16" Type="http://schemas.openxmlformats.org/officeDocument/2006/relationships/control" Target="../activeX/activeX7.xml"/><Relationship Id="rId20" Type="http://schemas.openxmlformats.org/officeDocument/2006/relationships/control" Target="../activeX/activeX9.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9.emf"/><Relationship Id="rId24" Type="http://schemas.openxmlformats.org/officeDocument/2006/relationships/comments" Target="../comments1.xml"/><Relationship Id="rId5" Type="http://schemas.openxmlformats.org/officeDocument/2006/relationships/image" Target="../media/image6.emf"/><Relationship Id="rId15" Type="http://schemas.openxmlformats.org/officeDocument/2006/relationships/image" Target="../media/image11.emf"/><Relationship Id="rId23" Type="http://schemas.openxmlformats.org/officeDocument/2006/relationships/image" Target="../media/image15.emf"/><Relationship Id="rId10" Type="http://schemas.openxmlformats.org/officeDocument/2006/relationships/control" Target="../activeX/activeX4.xml"/><Relationship Id="rId19" Type="http://schemas.openxmlformats.org/officeDocument/2006/relationships/image" Target="../media/image13.emf"/><Relationship Id="rId4" Type="http://schemas.openxmlformats.org/officeDocument/2006/relationships/control" Target="../activeX/activeX1.xml"/><Relationship Id="rId9" Type="http://schemas.openxmlformats.org/officeDocument/2006/relationships/image" Target="../media/image8.emf"/><Relationship Id="rId14" Type="http://schemas.openxmlformats.org/officeDocument/2006/relationships/control" Target="../activeX/activeX6.xml"/><Relationship Id="rId22" Type="http://schemas.openxmlformats.org/officeDocument/2006/relationships/control" Target="../activeX/activeX10.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283"/>
  <sheetViews>
    <sheetView showGridLines="0" topLeftCell="B1" zoomScale="85" zoomScaleNormal="85" workbookViewId="0">
      <selection activeCell="B1" sqref="B1"/>
    </sheetView>
  </sheetViews>
  <sheetFormatPr defaultRowHeight="12" x14ac:dyDescent="0.15"/>
  <cols>
    <col min="1" max="1" width="4.75" style="150" customWidth="1"/>
    <col min="2" max="2" width="123.25" style="150" customWidth="1"/>
    <col min="3" max="16384" width="9" style="150"/>
  </cols>
  <sheetData>
    <row r="1" spans="1:2" ht="15" customHeight="1" x14ac:dyDescent="0.15">
      <c r="A1" s="149"/>
    </row>
    <row r="2" spans="1:2" ht="48.75" customHeight="1" thickBot="1" x14ac:dyDescent="0.2">
      <c r="A2" s="149"/>
      <c r="B2" s="250" t="s">
        <v>282</v>
      </c>
    </row>
    <row r="3" spans="1:2" ht="13.5" customHeight="1" x14ac:dyDescent="0.15">
      <c r="B3" s="279" t="s">
        <v>499</v>
      </c>
    </row>
    <row r="4" spans="1:2" ht="57.75" customHeight="1" x14ac:dyDescent="0.15">
      <c r="B4" s="151" t="s">
        <v>303</v>
      </c>
    </row>
    <row r="6" spans="1:2" ht="60" x14ac:dyDescent="0.15">
      <c r="B6" s="154" t="s">
        <v>262</v>
      </c>
    </row>
    <row r="7" spans="1:2" x14ac:dyDescent="0.15">
      <c r="B7" s="160"/>
    </row>
    <row r="8" spans="1:2" ht="84" x14ac:dyDescent="0.15">
      <c r="B8" s="540" t="s">
        <v>561</v>
      </c>
    </row>
    <row r="9" spans="1:2" x14ac:dyDescent="0.15">
      <c r="B9" s="151"/>
    </row>
    <row r="10" spans="1:2" ht="36" x14ac:dyDescent="0.15">
      <c r="B10" s="160" t="s">
        <v>260</v>
      </c>
    </row>
    <row r="11" spans="1:2" x14ac:dyDescent="0.15">
      <c r="B11" s="151"/>
    </row>
    <row r="12" spans="1:2" x14ac:dyDescent="0.15">
      <c r="B12" s="152" t="s">
        <v>255</v>
      </c>
    </row>
    <row r="13" spans="1:2" x14ac:dyDescent="0.15">
      <c r="B13" s="153"/>
    </row>
    <row r="14" spans="1:2" x14ac:dyDescent="0.15">
      <c r="B14" s="153" t="s">
        <v>247</v>
      </c>
    </row>
    <row r="15" spans="1:2" ht="6.75" customHeight="1" thickBot="1" x14ac:dyDescent="0.2">
      <c r="B15" s="153"/>
    </row>
    <row r="16" spans="1:2" ht="52.5" customHeight="1" thickBot="1" x14ac:dyDescent="0.2">
      <c r="B16" s="184" t="s">
        <v>274</v>
      </c>
    </row>
    <row r="17" spans="2:2" ht="7.5" customHeight="1" thickBot="1" x14ac:dyDescent="0.2">
      <c r="B17" s="185"/>
    </row>
    <row r="18" spans="2:2" ht="38.25" customHeight="1" thickBot="1" x14ac:dyDescent="0.2">
      <c r="B18" s="184" t="s">
        <v>285</v>
      </c>
    </row>
    <row r="19" spans="2:2" x14ac:dyDescent="0.15">
      <c r="B19" s="154"/>
    </row>
    <row r="20" spans="2:2" ht="15" x14ac:dyDescent="0.15">
      <c r="B20" s="155" t="s">
        <v>248</v>
      </c>
    </row>
    <row r="21" spans="2:2" ht="5.25" customHeight="1" thickBot="1" x14ac:dyDescent="0.2">
      <c r="B21" s="155"/>
    </row>
    <row r="22" spans="2:2" ht="72.75" thickBot="1" x14ac:dyDescent="0.2">
      <c r="B22" s="158" t="s">
        <v>304</v>
      </c>
    </row>
    <row r="23" spans="2:2" x14ac:dyDescent="0.15">
      <c r="B23" s="154"/>
    </row>
    <row r="24" spans="2:2" ht="15" x14ac:dyDescent="0.15">
      <c r="B24" s="155" t="s">
        <v>249</v>
      </c>
    </row>
    <row r="25" spans="2:2" ht="9" customHeight="1" thickBot="1" x14ac:dyDescent="0.2">
      <c r="B25" s="155"/>
    </row>
    <row r="26" spans="2:2" ht="24.75" thickBot="1" x14ac:dyDescent="0.2">
      <c r="B26" s="158" t="s">
        <v>257</v>
      </c>
    </row>
    <row r="28" spans="2:2" ht="15" x14ac:dyDescent="0.15">
      <c r="B28" s="155" t="s">
        <v>250</v>
      </c>
    </row>
    <row r="29" spans="2:2" ht="5.25" customHeight="1" thickBot="1" x14ac:dyDescent="0.2">
      <c r="B29" s="154"/>
    </row>
    <row r="30" spans="2:2" ht="24.75" thickBot="1" x14ac:dyDescent="0.2">
      <c r="B30" s="158" t="s">
        <v>275</v>
      </c>
    </row>
    <row r="31" spans="2:2" x14ac:dyDescent="0.15">
      <c r="B31" s="154"/>
    </row>
    <row r="32" spans="2:2" ht="15" x14ac:dyDescent="0.15">
      <c r="B32" s="155" t="s">
        <v>251</v>
      </c>
    </row>
    <row r="33" spans="2:2" ht="3.75" customHeight="1" thickBot="1" x14ac:dyDescent="0.2">
      <c r="B33" s="156"/>
    </row>
    <row r="34" spans="2:2" ht="48.75" thickBot="1" x14ac:dyDescent="0.2">
      <c r="B34" s="158" t="s">
        <v>270</v>
      </c>
    </row>
    <row r="35" spans="2:2" x14ac:dyDescent="0.15">
      <c r="B35" s="154"/>
    </row>
    <row r="36" spans="2:2" ht="6.75" customHeight="1" x14ac:dyDescent="0.15">
      <c r="B36" s="153"/>
    </row>
    <row r="37" spans="2:2" x14ac:dyDescent="0.15">
      <c r="B37" s="154"/>
    </row>
    <row r="38" spans="2:2" ht="15" x14ac:dyDescent="0.15">
      <c r="B38" s="155" t="s">
        <v>253</v>
      </c>
    </row>
    <row r="39" spans="2:2" x14ac:dyDescent="0.15">
      <c r="B39" s="154"/>
    </row>
    <row r="40" spans="2:2" x14ac:dyDescent="0.15">
      <c r="B40" s="154"/>
    </row>
    <row r="41" spans="2:2" x14ac:dyDescent="0.15">
      <c r="B41" s="154"/>
    </row>
    <row r="42" spans="2:2" x14ac:dyDescent="0.15">
      <c r="B42" s="154"/>
    </row>
    <row r="43" spans="2:2" x14ac:dyDescent="0.15">
      <c r="B43" s="154"/>
    </row>
    <row r="44" spans="2:2" x14ac:dyDescent="0.15">
      <c r="B44" s="154"/>
    </row>
    <row r="45" spans="2:2" x14ac:dyDescent="0.15">
      <c r="B45" s="154"/>
    </row>
    <row r="46" spans="2:2" x14ac:dyDescent="0.15">
      <c r="B46" s="154"/>
    </row>
    <row r="47" spans="2:2" x14ac:dyDescent="0.15">
      <c r="B47" s="154"/>
    </row>
    <row r="49" spans="2:2" x14ac:dyDescent="0.15">
      <c r="B49" s="154"/>
    </row>
    <row r="87" spans="2:2" x14ac:dyDescent="0.15">
      <c r="B87" s="157" t="s">
        <v>254</v>
      </c>
    </row>
    <row r="100" spans="1:2" x14ac:dyDescent="0.15">
      <c r="A100" s="149"/>
    </row>
    <row r="103" spans="1:2" x14ac:dyDescent="0.15">
      <c r="A103" s="149"/>
    </row>
    <row r="107" spans="1:2" x14ac:dyDescent="0.15">
      <c r="A107" s="149"/>
      <c r="B107" s="149"/>
    </row>
    <row r="136" spans="2:2" x14ac:dyDescent="0.15">
      <c r="B136" s="157" t="s">
        <v>245</v>
      </c>
    </row>
    <row r="157" spans="1:1" x14ac:dyDescent="0.15">
      <c r="A157" s="149"/>
    </row>
    <row r="160" spans="1:1" x14ac:dyDescent="0.15">
      <c r="A160" s="149"/>
    </row>
    <row r="164" spans="1:2" x14ac:dyDescent="0.15">
      <c r="A164" s="149"/>
      <c r="B164" s="149"/>
    </row>
    <row r="185" spans="2:2" x14ac:dyDescent="0.15">
      <c r="B185" s="157" t="s">
        <v>246</v>
      </c>
    </row>
    <row r="207" spans="1:1" x14ac:dyDescent="0.15">
      <c r="A207" s="149"/>
    </row>
    <row r="210" spans="1:2" x14ac:dyDescent="0.15">
      <c r="A210" s="149"/>
    </row>
    <row r="214" spans="1:2" x14ac:dyDescent="0.15">
      <c r="A214" s="149"/>
      <c r="B214" s="149"/>
    </row>
    <row r="233" spans="2:2" x14ac:dyDescent="0.15">
      <c r="B233" s="157" t="s">
        <v>252</v>
      </c>
    </row>
    <row r="249" spans="1:2" x14ac:dyDescent="0.15">
      <c r="A249" s="149"/>
    </row>
    <row r="252" spans="1:2" x14ac:dyDescent="0.15">
      <c r="A252" s="149"/>
    </row>
    <row r="256" spans="1:2" x14ac:dyDescent="0.15">
      <c r="A256" s="149"/>
      <c r="B256" s="149"/>
    </row>
    <row r="283" spans="2:2" x14ac:dyDescent="0.15">
      <c r="B283" s="274" t="s">
        <v>256</v>
      </c>
    </row>
  </sheetData>
  <sheetProtection password="C923" sheet="1"/>
  <phoneticPr fontId="0" type="noConversion"/>
  <hyperlinks>
    <hyperlink ref="B24" location="'REPORT INSTR'!A150" display="STEP 3" xr:uid="{00000000-0004-0000-0000-000000000000}"/>
    <hyperlink ref="B28" location="'REPORT INSTR'!A200" display="STEP 4" xr:uid="{00000000-0004-0000-0000-000001000000}"/>
    <hyperlink ref="B32" location="'REPORT INSTR'!A242" display="STEP 5" xr:uid="{00000000-0004-0000-0000-000002000000}"/>
    <hyperlink ref="B233" location="'REPORT INSTR'!A1" display="STEP 5 ILLUSTRATION" xr:uid="{00000000-0004-0000-0000-000003000000}"/>
    <hyperlink ref="B87" location="'REPORT INSTR'!A1" display="STEP 5 ILLUSTRATION" xr:uid="{00000000-0004-0000-0000-000004000000}"/>
    <hyperlink ref="B136" location="'REPORT INSTR'!A1" display="STEP 5 ILLUSTRATION" xr:uid="{00000000-0004-0000-0000-000005000000}"/>
    <hyperlink ref="B185" location="'REPORT INSTR'!A1" display="STEP 5 ILLUSTRATION" xr:uid="{00000000-0004-0000-0000-000006000000}"/>
    <hyperlink ref="B20" location="'REPORT INSTR'!A93" display="STEP 2" xr:uid="{00000000-0004-0000-0000-000007000000}"/>
    <hyperlink ref="B283" location="'BOND EST'!C2" display="START" xr:uid="{00000000-0004-0000-0000-000008000000}"/>
    <hyperlink ref="B38" location="'REPORT INSTR'!A1" display="STEP 5 ILLUSTRATION" xr:uid="{00000000-0004-0000-0000-000009000000}"/>
  </hyperlinks>
  <pageMargins left="0.75" right="0.75" top="1" bottom="1" header="0.5" footer="0.5"/>
  <pageSetup scale="90" orientation="portrait" horizontalDpi="4294967293"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syncVertical="1" syncRef="A18" transitionEvaluation="1" codeName="Sheet10">
    <pageSetUpPr fitToPage="1"/>
  </sheetPr>
  <dimension ref="A1:AF58"/>
  <sheetViews>
    <sheetView showGridLines="0" zoomScale="55" zoomScaleNormal="55" zoomScaleSheetLayoutView="50" workbookViewId="0">
      <pane ySplit="17" topLeftCell="A18" activePane="bottomLeft" state="frozenSplit"/>
      <selection pane="bottomLeft" activeCell="A22" sqref="A22"/>
    </sheetView>
  </sheetViews>
  <sheetFormatPr defaultColWidth="9.625" defaultRowHeight="15.75" x14ac:dyDescent="0.15"/>
  <cols>
    <col min="1" max="1" width="60.625" style="132" customWidth="1"/>
    <col min="2" max="10" width="10.625" style="102" customWidth="1"/>
    <col min="11" max="25" width="10.625" style="102" hidden="1" customWidth="1"/>
    <col min="26" max="26" width="17.375" style="102" hidden="1" customWidth="1"/>
    <col min="27" max="27" width="10.625" style="10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490</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B8" s="132"/>
      <c r="C8" s="132"/>
      <c r="D8" s="1"/>
      <c r="E8" s="1"/>
      <c r="F8" s="1"/>
      <c r="G8" s="1"/>
      <c r="H8" s="1"/>
      <c r="I8" s="1"/>
      <c r="J8" s="1"/>
      <c r="K8" s="1"/>
      <c r="L8" s="1"/>
      <c r="M8" s="1"/>
      <c r="N8" s="1"/>
      <c r="O8" s="1"/>
      <c r="P8" s="1"/>
      <c r="Q8" s="1"/>
      <c r="R8" s="1"/>
      <c r="S8" s="132"/>
      <c r="T8" s="1"/>
      <c r="U8" s="1"/>
      <c r="V8" s="1"/>
      <c r="W8" s="1"/>
      <c r="X8" s="1"/>
      <c r="Y8" s="1"/>
      <c r="Z8" s="1"/>
      <c r="AA8" s="1"/>
      <c r="AB8" s="38"/>
      <c r="AC8" s="1"/>
      <c r="AD8" s="1"/>
      <c r="AE8" s="2"/>
      <c r="AF8" s="1"/>
    </row>
    <row r="9" spans="1:32" ht="20.25" x14ac:dyDescent="0.15">
      <c r="A9" s="148"/>
      <c r="B9" s="132"/>
      <c r="C9" s="132"/>
      <c r="D9" s="132"/>
      <c r="E9" s="132"/>
      <c r="F9" s="132"/>
      <c r="G9" s="132"/>
      <c r="H9" s="134"/>
      <c r="I9" s="132"/>
      <c r="J9" s="132"/>
      <c r="K9" s="132"/>
      <c r="L9" s="132"/>
      <c r="M9" s="132"/>
      <c r="N9" s="132"/>
      <c r="O9" s="132"/>
      <c r="P9" s="132"/>
      <c r="Q9" s="132"/>
      <c r="R9" s="132"/>
      <c r="S9" s="132"/>
      <c r="T9" s="132"/>
      <c r="U9" s="132"/>
      <c r="V9" s="132"/>
      <c r="W9" s="132"/>
      <c r="X9" s="132"/>
      <c r="Y9" s="132"/>
      <c r="Z9" s="132"/>
      <c r="AA9" s="132"/>
      <c r="AC9"/>
    </row>
    <row r="10" spans="1:32" ht="20.25" x14ac:dyDescent="0.15">
      <c r="B10" s="132"/>
      <c r="C10" s="132"/>
      <c r="F10" s="129" t="s">
        <v>236</v>
      </c>
      <c r="H10" s="144"/>
    </row>
    <row r="11" spans="1:32" x14ac:dyDescent="0.15">
      <c r="B11" s="132"/>
      <c r="C11" s="132"/>
    </row>
    <row r="12" spans="1:32" ht="20.25" x14ac:dyDescent="0.15">
      <c r="B12" s="132"/>
      <c r="C12" s="132"/>
      <c r="F12" s="76" t="str">
        <f>EARTHWORK!F12</f>
        <v>QUANTITY INPUT</v>
      </c>
      <c r="AD12" s="79"/>
      <c r="AE12" s="146"/>
    </row>
    <row r="13" spans="1:32" x14ac:dyDescent="0.15">
      <c r="B13" s="132"/>
      <c r="C13" s="132"/>
      <c r="AC13"/>
      <c r="AD13" s="79" t="s">
        <v>126</v>
      </c>
      <c r="AE13" s="135">
        <f>IF(AE42+AE57=0, AE14, AE42+AE57)</f>
        <v>0</v>
      </c>
    </row>
    <row r="14" spans="1:32" ht="20.25" x14ac:dyDescent="0.15">
      <c r="B14" s="132"/>
      <c r="C14" s="132"/>
      <c r="F14" s="76" t="str">
        <f>'BOND EST'!C2</f>
        <v>PROJECT NAME</v>
      </c>
      <c r="AD14" s="145" t="s">
        <v>493</v>
      </c>
      <c r="AE14" s="451">
        <v>0</v>
      </c>
    </row>
    <row r="15" spans="1:32" x14ac:dyDescent="0.15">
      <c r="B15" s="132"/>
      <c r="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3"/>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41"/>
      <c r="AC18" s="3"/>
      <c r="AD18" s="3"/>
      <c r="AE18" s="3"/>
    </row>
    <row r="19" spans="1:31" x14ac:dyDescent="0.15">
      <c r="A19" s="73" t="s">
        <v>149</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42"/>
      <c r="AC19" s="10"/>
      <c r="AD19" s="10"/>
      <c r="AE19" s="11"/>
    </row>
    <row r="20" spans="1:31" x14ac:dyDescent="0.15">
      <c r="A20" s="147" t="s">
        <v>74</v>
      </c>
      <c r="B20" s="108" t="s">
        <v>7</v>
      </c>
      <c r="C20" s="162"/>
      <c r="D20" s="162"/>
      <c r="E20" s="162"/>
      <c r="F20" s="162"/>
      <c r="G20" s="162"/>
      <c r="H20" s="162"/>
      <c r="I20" s="162"/>
      <c r="J20" s="162" t="s">
        <v>8</v>
      </c>
      <c r="K20" s="162"/>
      <c r="L20" s="162"/>
      <c r="M20" s="162"/>
      <c r="N20" s="162"/>
      <c r="O20" s="162"/>
      <c r="P20" s="162"/>
      <c r="Q20" s="162"/>
      <c r="R20" s="162"/>
      <c r="S20" s="162"/>
      <c r="T20" s="162"/>
      <c r="U20" s="162"/>
      <c r="V20" s="162"/>
      <c r="W20" s="162"/>
      <c r="X20" s="162"/>
      <c r="Y20" s="162"/>
      <c r="Z20" s="162"/>
      <c r="AA20" s="265" t="s">
        <v>8</v>
      </c>
      <c r="AB20" s="119">
        <f>SUM(C20:Y20)</f>
        <v>0</v>
      </c>
      <c r="AC20" s="77">
        <v>6</v>
      </c>
      <c r="AD20" s="74"/>
      <c r="AE20" s="49">
        <f>(AB20*AC20)*(1+Z20/100)+AA20</f>
        <v>0</v>
      </c>
    </row>
    <row r="21" spans="1:31" x14ac:dyDescent="0.15">
      <c r="A21" s="147" t="s">
        <v>75</v>
      </c>
      <c r="B21" s="108" t="s">
        <v>7</v>
      </c>
      <c r="C21" s="162"/>
      <c r="D21" s="162"/>
      <c r="E21" s="162"/>
      <c r="F21" s="162"/>
      <c r="G21" s="162"/>
      <c r="H21" s="162"/>
      <c r="I21" s="162"/>
      <c r="J21" s="162" t="s">
        <v>8</v>
      </c>
      <c r="K21" s="162"/>
      <c r="L21" s="162"/>
      <c r="M21" s="162"/>
      <c r="N21" s="162"/>
      <c r="O21" s="162"/>
      <c r="P21" s="162"/>
      <c r="Q21" s="162"/>
      <c r="R21" s="162"/>
      <c r="S21" s="162"/>
      <c r="T21" s="162"/>
      <c r="U21" s="162"/>
      <c r="V21" s="162"/>
      <c r="W21" s="162"/>
      <c r="X21" s="162"/>
      <c r="Y21" s="162"/>
      <c r="Z21" s="162"/>
      <c r="AA21" s="265"/>
      <c r="AB21" s="119">
        <f t="shared" ref="AB21:AB41" si="0">SUM(C21:Y21)</f>
        <v>0</v>
      </c>
      <c r="AC21" s="77">
        <v>20</v>
      </c>
      <c r="AD21" s="74"/>
      <c r="AE21" s="49">
        <f t="shared" ref="AE21:AE41" si="1">(AB21*AC21)*(1+Z21/100)+AA21</f>
        <v>0</v>
      </c>
    </row>
    <row r="22" spans="1:31" x14ac:dyDescent="0.15">
      <c r="A22" s="147" t="s">
        <v>76</v>
      </c>
      <c r="B22" s="108" t="s">
        <v>15</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9">
        <f t="shared" si="0"/>
        <v>0</v>
      </c>
      <c r="AC22" s="77">
        <v>0.48</v>
      </c>
      <c r="AD22" s="74"/>
      <c r="AE22" s="49">
        <f t="shared" si="1"/>
        <v>0</v>
      </c>
    </row>
    <row r="23" spans="1:31" x14ac:dyDescent="0.15">
      <c r="A23" s="147" t="s">
        <v>123</v>
      </c>
      <c r="B23" s="108" t="s">
        <v>15</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9">
        <f t="shared" si="0"/>
        <v>0</v>
      </c>
      <c r="AC23" s="77">
        <v>0.79</v>
      </c>
      <c r="AD23" s="74"/>
      <c r="AE23" s="49">
        <f t="shared" si="1"/>
        <v>0</v>
      </c>
    </row>
    <row r="24" spans="1:31" x14ac:dyDescent="0.15">
      <c r="A24" s="147" t="s">
        <v>77</v>
      </c>
      <c r="B24" s="108" t="s">
        <v>15</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9">
        <f t="shared" si="0"/>
        <v>0</v>
      </c>
      <c r="AC24" s="77">
        <v>0.2</v>
      </c>
      <c r="AD24" s="74"/>
      <c r="AE24" s="49">
        <f t="shared" si="1"/>
        <v>0</v>
      </c>
    </row>
    <row r="25" spans="1:31" x14ac:dyDescent="0.15">
      <c r="A25" s="147" t="s">
        <v>116</v>
      </c>
      <c r="B25" s="108" t="s">
        <v>7</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9">
        <f t="shared" si="0"/>
        <v>0</v>
      </c>
      <c r="AC25" s="77">
        <v>15</v>
      </c>
      <c r="AD25" s="74"/>
      <c r="AE25" s="49">
        <f t="shared" si="1"/>
        <v>0</v>
      </c>
    </row>
    <row r="26" spans="1:31" x14ac:dyDescent="0.15">
      <c r="A26" s="147" t="s">
        <v>117</v>
      </c>
      <c r="B26" s="108" t="s">
        <v>7</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9">
        <f t="shared" si="0"/>
        <v>0</v>
      </c>
      <c r="AC26" s="77">
        <v>85</v>
      </c>
      <c r="AD26" s="74"/>
      <c r="AE26" s="49">
        <f t="shared" si="1"/>
        <v>0</v>
      </c>
    </row>
    <row r="27" spans="1:31" x14ac:dyDescent="0.15">
      <c r="A27" s="147" t="s">
        <v>118</v>
      </c>
      <c r="B27" s="108" t="s">
        <v>7</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65"/>
      <c r="AB27" s="119">
        <f t="shared" si="0"/>
        <v>0</v>
      </c>
      <c r="AC27" s="77">
        <v>250</v>
      </c>
      <c r="AD27" s="74"/>
      <c r="AE27" s="49">
        <f t="shared" si="1"/>
        <v>0</v>
      </c>
    </row>
    <row r="28" spans="1:31" x14ac:dyDescent="0.15">
      <c r="A28" s="147" t="s">
        <v>119</v>
      </c>
      <c r="B28" s="108" t="s">
        <v>7</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9">
        <f t="shared" si="0"/>
        <v>0</v>
      </c>
      <c r="AC28" s="77">
        <v>350</v>
      </c>
      <c r="AD28" s="74"/>
      <c r="AE28" s="49">
        <f t="shared" si="1"/>
        <v>0</v>
      </c>
    </row>
    <row r="29" spans="1:31" x14ac:dyDescent="0.15">
      <c r="A29" s="147" t="s">
        <v>120</v>
      </c>
      <c r="B29" s="108" t="s">
        <v>7</v>
      </c>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t="s">
        <v>8</v>
      </c>
      <c r="AB29" s="119">
        <f t="shared" si="0"/>
        <v>0</v>
      </c>
      <c r="AC29" s="77">
        <v>650</v>
      </c>
      <c r="AD29" s="74"/>
      <c r="AE29" s="49">
        <f t="shared" si="1"/>
        <v>0</v>
      </c>
    </row>
    <row r="30" spans="1:31" x14ac:dyDescent="0.15">
      <c r="A30" s="147" t="s">
        <v>121</v>
      </c>
      <c r="B30" s="108" t="s">
        <v>7</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9">
        <f t="shared" si="0"/>
        <v>0</v>
      </c>
      <c r="AC30" s="77">
        <v>480</v>
      </c>
      <c r="AD30" s="74"/>
      <c r="AE30" s="49">
        <f t="shared" si="1"/>
        <v>0</v>
      </c>
    </row>
    <row r="31" spans="1:31" x14ac:dyDescent="0.15">
      <c r="A31" s="147" t="s">
        <v>122</v>
      </c>
      <c r="B31" s="108" t="s">
        <v>78</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9">
        <f t="shared" si="0"/>
        <v>0</v>
      </c>
      <c r="AC31" s="77">
        <v>200</v>
      </c>
      <c r="AD31" s="74"/>
      <c r="AE31" s="49">
        <f t="shared" si="1"/>
        <v>0</v>
      </c>
    </row>
    <row r="32" spans="1:31" x14ac:dyDescent="0.15">
      <c r="A32" s="324" t="s">
        <v>325</v>
      </c>
      <c r="B32" s="317" t="s">
        <v>7</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9">
        <f t="shared" si="0"/>
        <v>0</v>
      </c>
      <c r="AC32" s="323">
        <v>1666</v>
      </c>
      <c r="AD32" s="74"/>
      <c r="AE32" s="49">
        <f t="shared" si="1"/>
        <v>0</v>
      </c>
    </row>
    <row r="33" spans="1:31" x14ac:dyDescent="0.15">
      <c r="A33" s="324" t="s">
        <v>326</v>
      </c>
      <c r="B33" s="317" t="s">
        <v>7</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9">
        <f t="shared" si="0"/>
        <v>0</v>
      </c>
      <c r="AC33" s="323">
        <v>500</v>
      </c>
      <c r="AD33" s="74"/>
      <c r="AE33" s="49">
        <f t="shared" si="1"/>
        <v>0</v>
      </c>
    </row>
    <row r="34" spans="1:31" x14ac:dyDescent="0.15">
      <c r="A34" s="106" t="s">
        <v>115</v>
      </c>
      <c r="B34" s="109" t="s">
        <v>79</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9">
        <f t="shared" si="0"/>
        <v>0</v>
      </c>
      <c r="AC34" s="107">
        <v>0</v>
      </c>
      <c r="AD34" s="74"/>
      <c r="AE34" s="49">
        <f t="shared" si="1"/>
        <v>0</v>
      </c>
    </row>
    <row r="35" spans="1:31" x14ac:dyDescent="0.15">
      <c r="A35" s="106" t="s">
        <v>115</v>
      </c>
      <c r="B35" s="109" t="s">
        <v>79</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9">
        <f t="shared" si="0"/>
        <v>0</v>
      </c>
      <c r="AC35" s="107">
        <v>0</v>
      </c>
      <c r="AD35" s="74"/>
      <c r="AE35" s="49">
        <f t="shared" si="1"/>
        <v>0</v>
      </c>
    </row>
    <row r="36" spans="1:31" x14ac:dyDescent="0.15">
      <c r="A36" s="106" t="s">
        <v>115</v>
      </c>
      <c r="B36" s="109" t="s">
        <v>79</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9">
        <f t="shared" si="0"/>
        <v>0</v>
      </c>
      <c r="AC36" s="107">
        <v>0</v>
      </c>
      <c r="AD36" s="74"/>
      <c r="AE36" s="49">
        <f t="shared" si="1"/>
        <v>0</v>
      </c>
    </row>
    <row r="37" spans="1:31" x14ac:dyDescent="0.15">
      <c r="A37" s="106" t="s">
        <v>115</v>
      </c>
      <c r="B37" s="109" t="s">
        <v>79</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9">
        <f t="shared" si="0"/>
        <v>0</v>
      </c>
      <c r="AC37" s="107">
        <v>0</v>
      </c>
      <c r="AD37" s="74"/>
      <c r="AE37" s="49">
        <f t="shared" si="1"/>
        <v>0</v>
      </c>
    </row>
    <row r="38" spans="1:31" x14ac:dyDescent="0.15">
      <c r="A38" s="106" t="s">
        <v>115</v>
      </c>
      <c r="B38" s="109" t="s">
        <v>79</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265"/>
      <c r="AB38" s="119">
        <f t="shared" si="0"/>
        <v>0</v>
      </c>
      <c r="AC38" s="107">
        <v>0</v>
      </c>
      <c r="AD38" s="74"/>
      <c r="AE38" s="49">
        <f t="shared" si="1"/>
        <v>0</v>
      </c>
    </row>
    <row r="39" spans="1:31" x14ac:dyDescent="0.15">
      <c r="A39" s="106" t="s">
        <v>115</v>
      </c>
      <c r="B39" s="109" t="s">
        <v>79</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265"/>
      <c r="AB39" s="119">
        <f t="shared" si="0"/>
        <v>0</v>
      </c>
      <c r="AC39" s="107">
        <v>0</v>
      </c>
      <c r="AD39" s="74"/>
      <c r="AE39" s="49">
        <f t="shared" si="1"/>
        <v>0</v>
      </c>
    </row>
    <row r="40" spans="1:31" x14ac:dyDescent="0.15">
      <c r="A40" s="106" t="s">
        <v>115</v>
      </c>
      <c r="B40" s="109" t="s">
        <v>79</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265"/>
      <c r="AB40" s="119">
        <f t="shared" si="0"/>
        <v>0</v>
      </c>
      <c r="AC40" s="107">
        <v>0</v>
      </c>
      <c r="AD40" s="74"/>
      <c r="AE40" s="49">
        <f t="shared" si="1"/>
        <v>0</v>
      </c>
    </row>
    <row r="41" spans="1:31" x14ac:dyDescent="0.15">
      <c r="A41" s="106" t="s">
        <v>115</v>
      </c>
      <c r="B41" s="109" t="s">
        <v>79</v>
      </c>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265"/>
      <c r="AB41" s="119">
        <f t="shared" si="0"/>
        <v>0</v>
      </c>
      <c r="AC41" s="107">
        <v>0</v>
      </c>
      <c r="AD41" s="74"/>
      <c r="AE41" s="49">
        <f t="shared" si="1"/>
        <v>0</v>
      </c>
    </row>
    <row r="42" spans="1:31" x14ac:dyDescent="0.15">
      <c r="B42" s="13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266"/>
      <c r="AB42" s="139"/>
      <c r="AD42" s="79" t="s">
        <v>84</v>
      </c>
      <c r="AE42" s="143">
        <f>SUM(AE20:AE41)</f>
        <v>0</v>
      </c>
    </row>
    <row r="43" spans="1:31" x14ac:dyDescent="0.15">
      <c r="B43" s="13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266"/>
      <c r="AB43" s="139"/>
    </row>
    <row r="44" spans="1:31" x14ac:dyDescent="0.15">
      <c r="A44" s="73" t="s">
        <v>150</v>
      </c>
      <c r="B44" s="37"/>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267"/>
      <c r="AB44" s="47"/>
      <c r="AC44" s="10"/>
      <c r="AD44" s="10"/>
      <c r="AE44" s="11"/>
    </row>
    <row r="45" spans="1:31" x14ac:dyDescent="0.15">
      <c r="A45" s="147" t="s">
        <v>124</v>
      </c>
      <c r="B45" s="108" t="s">
        <v>7</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265" t="s">
        <v>8</v>
      </c>
      <c r="AB45" s="119">
        <f t="shared" ref="AB45:AB56" si="2">SUM(C45:Y45)</f>
        <v>0</v>
      </c>
      <c r="AC45" s="77">
        <v>1650</v>
      </c>
      <c r="AD45" s="74"/>
      <c r="AE45" s="49">
        <f t="shared" ref="AE45:AE56" si="3">(AB45*AC45)*(1+Z45/100)+AA45</f>
        <v>0</v>
      </c>
    </row>
    <row r="46" spans="1:31" x14ac:dyDescent="0.15">
      <c r="A46" s="147" t="s">
        <v>125</v>
      </c>
      <c r="B46" s="108" t="s">
        <v>15</v>
      </c>
      <c r="C46" s="162"/>
      <c r="D46" s="162"/>
      <c r="E46" s="162"/>
      <c r="F46" s="162"/>
      <c r="G46" s="162"/>
      <c r="H46" s="162"/>
      <c r="I46" s="162"/>
      <c r="J46" s="162" t="s">
        <v>8</v>
      </c>
      <c r="K46" s="162"/>
      <c r="L46" s="162"/>
      <c r="M46" s="162"/>
      <c r="N46" s="162"/>
      <c r="O46" s="162"/>
      <c r="P46" s="162"/>
      <c r="Q46" s="162"/>
      <c r="R46" s="162"/>
      <c r="S46" s="162"/>
      <c r="T46" s="162"/>
      <c r="U46" s="162"/>
      <c r="V46" s="162"/>
      <c r="W46" s="162"/>
      <c r="X46" s="162"/>
      <c r="Y46" s="162"/>
      <c r="Z46" s="162"/>
      <c r="AA46" s="265"/>
      <c r="AB46" s="119">
        <f t="shared" si="2"/>
        <v>0</v>
      </c>
      <c r="AC46" s="77">
        <v>0.59</v>
      </c>
      <c r="AD46" s="74"/>
      <c r="AE46" s="49">
        <f t="shared" si="3"/>
        <v>0</v>
      </c>
    </row>
    <row r="47" spans="1:31" x14ac:dyDescent="0.15">
      <c r="A47" s="106" t="s">
        <v>115</v>
      </c>
      <c r="B47" s="109" t="s">
        <v>79</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265"/>
      <c r="AB47" s="119">
        <f t="shared" si="2"/>
        <v>0</v>
      </c>
      <c r="AC47" s="107">
        <v>0</v>
      </c>
      <c r="AD47" s="74"/>
      <c r="AE47" s="49">
        <f t="shared" si="3"/>
        <v>0</v>
      </c>
    </row>
    <row r="48" spans="1:31" x14ac:dyDescent="0.15">
      <c r="A48" s="106" t="s">
        <v>115</v>
      </c>
      <c r="B48" s="109" t="s">
        <v>79</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265"/>
      <c r="AB48" s="119">
        <f t="shared" si="2"/>
        <v>0</v>
      </c>
      <c r="AC48" s="107">
        <v>0</v>
      </c>
      <c r="AD48" s="74"/>
      <c r="AE48" s="49">
        <f t="shared" si="3"/>
        <v>0</v>
      </c>
    </row>
    <row r="49" spans="1:31" x14ac:dyDescent="0.15">
      <c r="A49" s="106" t="s">
        <v>115</v>
      </c>
      <c r="B49" s="109" t="s">
        <v>79</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9">
        <f t="shared" si="2"/>
        <v>0</v>
      </c>
      <c r="AC49" s="107">
        <v>0</v>
      </c>
      <c r="AD49" s="74"/>
      <c r="AE49" s="49">
        <f t="shared" si="3"/>
        <v>0</v>
      </c>
    </row>
    <row r="50" spans="1:31" x14ac:dyDescent="0.15">
      <c r="A50" s="106" t="s">
        <v>115</v>
      </c>
      <c r="B50" s="109" t="s">
        <v>79</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9">
        <f t="shared" si="2"/>
        <v>0</v>
      </c>
      <c r="AC50" s="107">
        <v>0</v>
      </c>
      <c r="AD50" s="74"/>
      <c r="AE50" s="49">
        <f t="shared" si="3"/>
        <v>0</v>
      </c>
    </row>
    <row r="51" spans="1:31" x14ac:dyDescent="0.15">
      <c r="A51" s="106" t="s">
        <v>115</v>
      </c>
      <c r="B51" s="109" t="s">
        <v>79</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9">
        <f t="shared" si="2"/>
        <v>0</v>
      </c>
      <c r="AC51" s="107">
        <v>0</v>
      </c>
      <c r="AD51" s="74"/>
      <c r="AE51" s="49">
        <f t="shared" si="3"/>
        <v>0</v>
      </c>
    </row>
    <row r="52" spans="1:31" x14ac:dyDescent="0.15">
      <c r="A52" s="106" t="s">
        <v>115</v>
      </c>
      <c r="B52" s="109" t="s">
        <v>79</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9">
        <f t="shared" si="2"/>
        <v>0</v>
      </c>
      <c r="AC52" s="107">
        <v>0</v>
      </c>
      <c r="AD52" s="74"/>
      <c r="AE52" s="49">
        <f t="shared" si="3"/>
        <v>0</v>
      </c>
    </row>
    <row r="53" spans="1:31" x14ac:dyDescent="0.15">
      <c r="A53" s="106" t="s">
        <v>115</v>
      </c>
      <c r="B53" s="109" t="s">
        <v>79</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9">
        <f t="shared" si="2"/>
        <v>0</v>
      </c>
      <c r="AC53" s="107">
        <v>0</v>
      </c>
      <c r="AD53" s="74"/>
      <c r="AE53" s="49">
        <f t="shared" si="3"/>
        <v>0</v>
      </c>
    </row>
    <row r="54" spans="1:31" x14ac:dyDescent="0.15">
      <c r="A54" s="106" t="s">
        <v>115</v>
      </c>
      <c r="B54" s="109" t="s">
        <v>79</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9">
        <f t="shared" si="2"/>
        <v>0</v>
      </c>
      <c r="AC54" s="107">
        <v>0</v>
      </c>
      <c r="AD54" s="74"/>
      <c r="AE54" s="49">
        <f t="shared" si="3"/>
        <v>0</v>
      </c>
    </row>
    <row r="55" spans="1:31" x14ac:dyDescent="0.15">
      <c r="A55" s="106" t="s">
        <v>115</v>
      </c>
      <c r="B55" s="109" t="s">
        <v>79</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9">
        <f t="shared" si="2"/>
        <v>0</v>
      </c>
      <c r="AC55" s="107">
        <v>0</v>
      </c>
      <c r="AD55" s="74"/>
      <c r="AE55" s="49">
        <f t="shared" si="3"/>
        <v>0</v>
      </c>
    </row>
    <row r="56" spans="1:31" x14ac:dyDescent="0.15">
      <c r="A56" s="106" t="s">
        <v>115</v>
      </c>
      <c r="B56" s="109" t="s">
        <v>79</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9">
        <f t="shared" si="2"/>
        <v>0</v>
      </c>
      <c r="AC56" s="107">
        <v>0</v>
      </c>
      <c r="AD56" s="74"/>
      <c r="AE56" s="49">
        <f t="shared" si="3"/>
        <v>0</v>
      </c>
    </row>
    <row r="57" spans="1:31" x14ac:dyDescent="0.15">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D57" s="79" t="s">
        <v>84</v>
      </c>
      <c r="AE57" s="143">
        <f>SUM(AE45:AE56)</f>
        <v>0</v>
      </c>
    </row>
    <row r="58" spans="1:31" x14ac:dyDescent="0.15">
      <c r="AE58" s="28"/>
    </row>
  </sheetData>
  <sheetProtection password="C923" sheet="1" formatColumns="0"/>
  <phoneticPr fontId="0" type="noConversion"/>
  <hyperlinks>
    <hyperlink ref="A2" location="DRAINAGE!A1" display="DRAINAGE" xr:uid="{00000000-0004-0000-0900-000000000000}"/>
    <hyperlink ref="A3" location="'SRF IMP'!A1" display="SURFACE IMPROVEMENTS" xr:uid="{00000000-0004-0000-0900-000001000000}"/>
    <hyperlink ref="A6" location="TRAFFIC!C20" display="PUBLIC TRAFFIC" xr:uid="{00000000-0004-0000-0900-000002000000}"/>
    <hyperlink ref="A4" location="'WTR&amp;SWR'!A1" display="WATER &amp; WASTEWATER" xr:uid="{00000000-0004-0000-0900-000003000000}"/>
    <hyperlink ref="A5" location="' MISC'!A1" display="MISCELLANEOUS" xr:uid="{00000000-0004-0000-0900-000004000000}"/>
    <hyperlink ref="A7" location="'LANDSCAPE&amp;IRRIG'!A1" display="LANDSCAPE &amp; IRRIGATION" xr:uid="{00000000-0004-0000-0900-000005000000}"/>
    <hyperlink ref="F3" location="REPORT!A1" display="BOND ESTIMATE" xr:uid="{00000000-0004-0000-0900-000006000000}"/>
    <hyperlink ref="A1" location="EARTHWORK!C20" display="EARTHWORK" xr:uid="{00000000-0004-0000-0900-000007000000}"/>
    <hyperlink ref="F7" location="'BOND EST'!D2" display="BOND ESTIMATE" xr:uid="{00000000-0004-0000-0900-000008000000}"/>
    <hyperlink ref="A8" location="'PVT DRAINAGE'!A1" display="PRIVATE DRAINAGE" xr:uid="{00000000-0004-0000-0900-000009000000}"/>
  </hyperlinks>
  <printOptions horizontalCentered="1"/>
  <pageMargins left="0.44" right="0.42" top="0.2" bottom="0.8" header="0.17" footer="0.5"/>
  <pageSetup paperSize="3" scale="94" fitToHeight="0" orientation="landscape" blackAndWhite="1" r:id="rId1"/>
  <headerFooter alignWithMargins="0">
    <oddFooter>&amp;L&amp;"Times New Roman,Regular"T:\Engr\1410\Excel\Cost Estimates\Street Improvements\&amp;F&amp;R&amp;"Times New Roman,Regular"&amp;D</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syncVertical="1" syncRef="A18" transitionEvaluation="1" codeName="Sheet6">
    <pageSetUpPr fitToPage="1"/>
  </sheetPr>
  <dimension ref="A1:AF1006"/>
  <sheetViews>
    <sheetView showGridLines="0" zoomScale="55" zoomScaleNormal="55" zoomScaleSheetLayoutView="50" workbookViewId="0">
      <pane ySplit="17" topLeftCell="A18" activePane="bottomLeft" state="frozenSplit"/>
      <selection activeCell="AE14" sqref="AE14"/>
      <selection pane="bottomLeft" activeCell="A24" sqref="A24"/>
    </sheetView>
  </sheetViews>
  <sheetFormatPr defaultColWidth="9.625" defaultRowHeight="15.75" x14ac:dyDescent="0.15"/>
  <cols>
    <col min="1" max="1" width="60.625" style="384" customWidth="1"/>
    <col min="2" max="10" width="10.625" style="384" customWidth="1"/>
    <col min="11" max="25" width="10.625" style="384" hidden="1" customWidth="1"/>
    <col min="26" max="26" width="19.375" style="384" hidden="1" customWidth="1"/>
    <col min="27" max="27" width="10.625" style="384" customWidth="1"/>
    <col min="28" max="28" width="20.625" style="384" customWidth="1"/>
    <col min="29" max="29" width="13.75" style="384" customWidth="1"/>
    <col min="30" max="30" width="1.625" style="384" customWidth="1"/>
    <col min="31" max="31" width="20.625" style="384" customWidth="1"/>
    <col min="32" max="32" width="3.625" style="384" customWidth="1"/>
    <col min="33" max="16384" width="9.625" style="384"/>
  </cols>
  <sheetData>
    <row r="1" spans="1:32" s="380" customFormat="1" ht="20.100000000000001" customHeight="1" x14ac:dyDescent="0.15">
      <c r="A1" s="148" t="s">
        <v>143</v>
      </c>
      <c r="T1" s="381"/>
    </row>
    <row r="2" spans="1:32" s="380" customFormat="1" ht="20.100000000000001" customHeight="1" x14ac:dyDescent="0.15">
      <c r="A2" s="148" t="s">
        <v>420</v>
      </c>
      <c r="T2" s="381"/>
    </row>
    <row r="3" spans="1:32" s="380" customFormat="1" ht="20.100000000000001" customHeight="1" x14ac:dyDescent="0.15">
      <c r="A3" s="148" t="s">
        <v>421</v>
      </c>
      <c r="F3" s="130" t="s">
        <v>258</v>
      </c>
      <c r="T3" s="381"/>
      <c r="AB3" s="382"/>
    </row>
    <row r="4" spans="1:32" s="380" customFormat="1" ht="20.100000000000001" customHeight="1" x14ac:dyDescent="0.15">
      <c r="A4" s="148" t="s">
        <v>422</v>
      </c>
      <c r="T4" s="381"/>
      <c r="AB4" s="148"/>
    </row>
    <row r="5" spans="1:32" s="380" customFormat="1" ht="20.100000000000001" customHeight="1" x14ac:dyDescent="0.15">
      <c r="A5" s="148" t="s">
        <v>423</v>
      </c>
      <c r="D5" s="383"/>
      <c r="E5" s="383"/>
      <c r="F5" s="383"/>
      <c r="G5" s="383"/>
      <c r="I5" s="383"/>
      <c r="J5" s="383"/>
      <c r="K5" s="383"/>
      <c r="L5" s="383"/>
      <c r="M5" s="383"/>
      <c r="N5" s="383"/>
      <c r="O5" s="383"/>
      <c r="P5" s="383"/>
      <c r="Q5" s="383"/>
      <c r="R5" s="383"/>
      <c r="S5" s="383"/>
      <c r="T5" s="381"/>
      <c r="U5" s="383"/>
      <c r="V5" s="383"/>
      <c r="W5" s="383"/>
      <c r="X5" s="383"/>
      <c r="Y5" s="383"/>
      <c r="Z5" s="383"/>
      <c r="AF5" s="383"/>
    </row>
    <row r="6" spans="1:32" s="380" customFormat="1" ht="20.100000000000001" customHeight="1" x14ac:dyDescent="0.15">
      <c r="A6" s="148" t="s">
        <v>424</v>
      </c>
      <c r="D6" s="383"/>
      <c r="E6" s="383"/>
      <c r="F6" s="383"/>
      <c r="G6" s="383"/>
      <c r="H6" s="383"/>
      <c r="I6" s="383"/>
      <c r="J6" s="383"/>
      <c r="K6" s="383"/>
      <c r="L6" s="383"/>
      <c r="M6" s="383"/>
      <c r="N6" s="383"/>
      <c r="O6" s="383"/>
      <c r="P6" s="383"/>
      <c r="Q6" s="383"/>
      <c r="R6" s="383"/>
      <c r="S6" s="383"/>
      <c r="T6" s="381"/>
      <c r="U6" s="383"/>
      <c r="V6" s="383"/>
      <c r="W6" s="383"/>
      <c r="X6" s="383"/>
      <c r="Y6" s="383"/>
      <c r="Z6" s="383"/>
      <c r="AA6" s="579" t="s">
        <v>484</v>
      </c>
      <c r="AB6" s="580"/>
      <c r="AC6" s="580"/>
      <c r="AD6" s="580"/>
      <c r="AE6" s="580"/>
      <c r="AF6" s="383"/>
    </row>
    <row r="7" spans="1:32" s="380" customFormat="1" ht="20.100000000000001" customHeight="1" x14ac:dyDescent="0.15">
      <c r="A7" s="148" t="s">
        <v>159</v>
      </c>
      <c r="D7" s="383"/>
      <c r="E7" s="383"/>
      <c r="F7" s="130" t="s">
        <v>23</v>
      </c>
      <c r="G7" s="383"/>
      <c r="H7" s="383"/>
      <c r="I7" s="383"/>
      <c r="J7" s="383"/>
      <c r="K7" s="383"/>
      <c r="L7" s="383"/>
      <c r="M7" s="383"/>
      <c r="N7" s="383"/>
      <c r="O7" s="383"/>
      <c r="P7" s="383"/>
      <c r="Q7" s="383"/>
      <c r="R7" s="383"/>
      <c r="S7" s="383"/>
      <c r="T7" s="383"/>
      <c r="U7" s="383"/>
      <c r="V7" s="383"/>
      <c r="W7" s="383"/>
      <c r="X7" s="383"/>
      <c r="Y7" s="383"/>
      <c r="Z7" s="383"/>
      <c r="AA7" s="580"/>
      <c r="AB7" s="580"/>
      <c r="AC7" s="580"/>
      <c r="AD7" s="580"/>
      <c r="AE7" s="580"/>
      <c r="AF7" s="383"/>
    </row>
    <row r="8" spans="1:32" x14ac:dyDescent="0.15">
      <c r="A8" s="148" t="s">
        <v>479</v>
      </c>
      <c r="D8" s="385"/>
      <c r="E8" s="385"/>
      <c r="F8" s="385"/>
      <c r="G8" s="385"/>
      <c r="H8" s="385"/>
      <c r="I8" s="385"/>
      <c r="J8" s="385"/>
      <c r="K8" s="385"/>
      <c r="L8" s="385"/>
      <c r="M8" s="385"/>
      <c r="N8" s="385"/>
      <c r="O8" s="385"/>
      <c r="P8" s="385"/>
      <c r="Q8" s="385"/>
      <c r="R8" s="385"/>
      <c r="T8" s="385"/>
      <c r="U8" s="385"/>
      <c r="V8" s="385"/>
      <c r="W8" s="385"/>
      <c r="X8" s="385"/>
      <c r="Y8" s="385"/>
      <c r="Z8" s="385"/>
      <c r="AA8" s="580"/>
      <c r="AB8" s="580"/>
      <c r="AC8" s="580"/>
      <c r="AD8" s="580"/>
      <c r="AE8" s="580"/>
      <c r="AF8" s="385"/>
    </row>
    <row r="9" spans="1:32" ht="27" customHeight="1" x14ac:dyDescent="0.15">
      <c r="A9" s="148"/>
      <c r="H9" s="386"/>
      <c r="AA9" s="580"/>
      <c r="AB9" s="580"/>
      <c r="AC9" s="580"/>
      <c r="AD9" s="580"/>
      <c r="AE9" s="580"/>
    </row>
    <row r="10" spans="1:32" ht="20.25" x14ac:dyDescent="0.15">
      <c r="A10" s="133"/>
      <c r="F10" s="387" t="s">
        <v>480</v>
      </c>
    </row>
    <row r="11" spans="1:32" x14ac:dyDescent="0.15">
      <c r="A11" s="133"/>
    </row>
    <row r="12" spans="1:32" ht="20.25" x14ac:dyDescent="0.15">
      <c r="A12" s="133"/>
      <c r="F12" s="388" t="str">
        <f>EARTHWORK!F12</f>
        <v>QUANTITY INPUT</v>
      </c>
    </row>
    <row r="13" spans="1:32" x14ac:dyDescent="0.15">
      <c r="A13" s="133"/>
      <c r="AD13" s="389" t="s">
        <v>452</v>
      </c>
      <c r="AE13" s="390">
        <f>AE40+AE61+AE117</f>
        <v>0</v>
      </c>
    </row>
    <row r="14" spans="1:32" ht="20.25" x14ac:dyDescent="0.15">
      <c r="A14" s="133"/>
      <c r="F14" s="388" t="str">
        <f>'BOND EST'!C2</f>
        <v>PROJECT NAME</v>
      </c>
    </row>
    <row r="15" spans="1:32" x14ac:dyDescent="0.15">
      <c r="A15" s="133"/>
      <c r="C15" s="391"/>
    </row>
    <row r="16" spans="1:32" x14ac:dyDescent="0.15">
      <c r="B16" s="392"/>
      <c r="C16" s="393" t="str">
        <f>[1]REPORT!D16</f>
        <v>SHEET</v>
      </c>
      <c r="D16" s="393" t="str">
        <f>[1]REPORT!E16</f>
        <v>SHEET</v>
      </c>
      <c r="E16" s="393" t="str">
        <f>[1]REPORT!F16</f>
        <v>SHEET</v>
      </c>
      <c r="F16" s="393" t="str">
        <f>[1]REPORT!G16</f>
        <v>SHEET</v>
      </c>
      <c r="G16" s="393" t="str">
        <f>[1]REPORT!H16</f>
        <v>SHEET</v>
      </c>
      <c r="H16" s="393" t="str">
        <f>[1]REPORT!I16</f>
        <v>SHEET</v>
      </c>
      <c r="I16" s="393" t="str">
        <f>[1]REPORT!J16</f>
        <v>SHEET</v>
      </c>
      <c r="J16" s="393" t="str">
        <f>[1]REPORT!K16</f>
        <v>SHEET</v>
      </c>
      <c r="K16" s="393" t="str">
        <f>[1]REPORT!L16</f>
        <v>SHEET</v>
      </c>
      <c r="L16" s="393" t="str">
        <f>[1]REPORT!M16</f>
        <v>SHEET</v>
      </c>
      <c r="M16" s="393" t="str">
        <f>[1]REPORT!N16</f>
        <v>SHEET</v>
      </c>
      <c r="N16" s="393" t="str">
        <f>[1]REPORT!O16</f>
        <v>SHEET</v>
      </c>
      <c r="O16" s="393" t="str">
        <f>[1]REPORT!P16</f>
        <v>SHEET</v>
      </c>
      <c r="P16" s="393" t="str">
        <f>[1]REPORT!Q16</f>
        <v>SHEET</v>
      </c>
      <c r="Q16" s="393" t="str">
        <f>[1]REPORT!R16</f>
        <v>SHEET</v>
      </c>
      <c r="R16" s="393" t="str">
        <f>[1]REPORT!S16</f>
        <v>SHEET</v>
      </c>
      <c r="S16" s="393" t="str">
        <f>[1]REPORT!T16</f>
        <v>SHEET</v>
      </c>
      <c r="T16" s="393" t="str">
        <f>[1]REPORT!U16</f>
        <v>SHEET</v>
      </c>
      <c r="U16" s="393" t="str">
        <f>[1]REPORT!V16</f>
        <v>SHEET</v>
      </c>
      <c r="V16" s="393" t="str">
        <f>[1]REPORT!W16</f>
        <v>SHEET</v>
      </c>
      <c r="W16" s="393" t="str">
        <f>[1]REPORT!X16</f>
        <v>SHEET</v>
      </c>
      <c r="X16" s="393" t="str">
        <f>[1]REPORT!Y16</f>
        <v>SHEET</v>
      </c>
      <c r="Y16" s="393" t="str">
        <f>[1]REPORT!Z16</f>
        <v>SHEET</v>
      </c>
      <c r="Z16" s="393" t="s">
        <v>272</v>
      </c>
      <c r="AA16" s="393" t="str">
        <f>[1]REPORT!AA16</f>
        <v>LUMP</v>
      </c>
      <c r="AB16" s="393" t="str">
        <f>[1]REPORT!AC16</f>
        <v>TOTAL</v>
      </c>
      <c r="AC16" s="394" t="s">
        <v>2</v>
      </c>
      <c r="AD16" s="395"/>
      <c r="AE16" s="396" t="s">
        <v>1</v>
      </c>
    </row>
    <row r="17" spans="1:31" x14ac:dyDescent="0.15">
      <c r="A17" s="397" t="s">
        <v>0</v>
      </c>
      <c r="B17" s="398" t="s">
        <v>2</v>
      </c>
      <c r="C17" s="398">
        <f>[1]REPORT!D17</f>
        <v>2</v>
      </c>
      <c r="D17" s="398">
        <f>[1]REPORT!E17</f>
        <v>3</v>
      </c>
      <c r="E17" s="398">
        <f>[1]REPORT!F17</f>
        <v>4</v>
      </c>
      <c r="F17" s="398">
        <f>[1]REPORT!G17</f>
        <v>5</v>
      </c>
      <c r="G17" s="398">
        <f>[1]REPORT!H17</f>
        <v>6</v>
      </c>
      <c r="H17" s="398">
        <f>[1]REPORT!I17</f>
        <v>7</v>
      </c>
      <c r="I17" s="398">
        <f>[1]REPORT!J17</f>
        <v>8</v>
      </c>
      <c r="J17" s="398">
        <f>[1]REPORT!K17</f>
        <v>9</v>
      </c>
      <c r="K17" s="398">
        <f>[1]REPORT!L17</f>
        <v>10</v>
      </c>
      <c r="L17" s="398">
        <f>[1]REPORT!M17</f>
        <v>11</v>
      </c>
      <c r="M17" s="398">
        <f>[1]REPORT!N17</f>
        <v>12</v>
      </c>
      <c r="N17" s="398">
        <f>[1]REPORT!O17</f>
        <v>13</v>
      </c>
      <c r="O17" s="398">
        <f>[1]REPORT!P17</f>
        <v>14</v>
      </c>
      <c r="P17" s="398">
        <f>[1]REPORT!Q17</f>
        <v>15</v>
      </c>
      <c r="Q17" s="398">
        <f>[1]REPORT!R17</f>
        <v>16</v>
      </c>
      <c r="R17" s="398">
        <f>[1]REPORT!S17</f>
        <v>17</v>
      </c>
      <c r="S17" s="398">
        <f>[1]REPORT!T17</f>
        <v>18</v>
      </c>
      <c r="T17" s="398">
        <f>[1]REPORT!U17</f>
        <v>19</v>
      </c>
      <c r="U17" s="398">
        <f>[1]REPORT!V17</f>
        <v>20</v>
      </c>
      <c r="V17" s="398">
        <f>[1]REPORT!W17</f>
        <v>21</v>
      </c>
      <c r="W17" s="398">
        <f>[1]REPORT!X17</f>
        <v>22</v>
      </c>
      <c r="X17" s="398">
        <f>[1]REPORT!Y17</f>
        <v>23</v>
      </c>
      <c r="Y17" s="398">
        <f>[1]REPORT!Z17</f>
        <v>24</v>
      </c>
      <c r="Z17" s="398" t="s">
        <v>271</v>
      </c>
      <c r="AA17" s="398" t="str">
        <f>[1]REPORT!AA17</f>
        <v>SUM</v>
      </c>
      <c r="AB17" s="398" t="str">
        <f>[1]REPORT!AC17</f>
        <v>QUANTITY</v>
      </c>
      <c r="AC17" s="399" t="s">
        <v>4</v>
      </c>
      <c r="AD17" s="400"/>
      <c r="AE17" s="401" t="s">
        <v>5</v>
      </c>
    </row>
    <row r="18" spans="1:31" x14ac:dyDescent="0.15">
      <c r="A18" s="402"/>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4"/>
      <c r="AC18" s="383"/>
      <c r="AD18" s="383"/>
      <c r="AE18" s="383"/>
    </row>
    <row r="19" spans="1:31" x14ac:dyDescent="0.2">
      <c r="A19" s="405" t="s">
        <v>453</v>
      </c>
      <c r="B19" s="406"/>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8"/>
      <c r="AC19" s="409"/>
      <c r="AD19" s="410"/>
      <c r="AE19" s="409"/>
    </row>
    <row r="20" spans="1:31" x14ac:dyDescent="0.15">
      <c r="A20" s="411" t="s">
        <v>454</v>
      </c>
      <c r="B20" s="412" t="s">
        <v>6</v>
      </c>
      <c r="C20" s="413" t="s">
        <v>8</v>
      </c>
      <c r="D20" s="413"/>
      <c r="E20" s="413"/>
      <c r="F20" s="413"/>
      <c r="G20" s="413"/>
      <c r="H20" s="413"/>
      <c r="I20" s="413"/>
      <c r="J20" s="413" t="s">
        <v>8</v>
      </c>
      <c r="K20" s="413"/>
      <c r="L20" s="413"/>
      <c r="M20" s="413"/>
      <c r="N20" s="413"/>
      <c r="O20" s="413"/>
      <c r="P20" s="413"/>
      <c r="Q20" s="413"/>
      <c r="R20" s="413"/>
      <c r="S20" s="413"/>
      <c r="T20" s="413"/>
      <c r="U20" s="413"/>
      <c r="V20" s="413"/>
      <c r="W20" s="413"/>
      <c r="X20" s="413"/>
      <c r="Y20" s="413"/>
      <c r="Z20" s="413"/>
      <c r="AA20" s="414" t="s">
        <v>8</v>
      </c>
      <c r="AB20" s="415">
        <f>SUM(C20:Y20)</f>
        <v>0</v>
      </c>
      <c r="AC20" s="416">
        <v>78</v>
      </c>
      <c r="AD20" s="417"/>
      <c r="AE20" s="418">
        <f>(AB20*AC20)*(1+Z20/100)+AA20</f>
        <v>0</v>
      </c>
    </row>
    <row r="21" spans="1:31" x14ac:dyDescent="0.15">
      <c r="A21" s="419" t="s">
        <v>12</v>
      </c>
      <c r="B21" s="412" t="s">
        <v>6</v>
      </c>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4" t="s">
        <v>8</v>
      </c>
      <c r="AB21" s="415">
        <f t="shared" ref="AB21:AB39" si="0">SUM(C21:Y21)</f>
        <v>0</v>
      </c>
      <c r="AC21" s="416">
        <v>123.5</v>
      </c>
      <c r="AD21" s="417"/>
      <c r="AE21" s="418">
        <f t="shared" ref="AE21:AE39" si="1">(AB21*AC21)*(1+Z21)+AA21</f>
        <v>0</v>
      </c>
    </row>
    <row r="22" spans="1:31" x14ac:dyDescent="0.15">
      <c r="A22" s="411" t="s">
        <v>13</v>
      </c>
      <c r="B22" s="412" t="s">
        <v>6</v>
      </c>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4"/>
      <c r="AB22" s="415">
        <f t="shared" si="0"/>
        <v>0</v>
      </c>
      <c r="AC22" s="416">
        <v>143</v>
      </c>
      <c r="AD22" s="417"/>
      <c r="AE22" s="418">
        <f t="shared" si="1"/>
        <v>0</v>
      </c>
    </row>
    <row r="23" spans="1:31" x14ac:dyDescent="0.15">
      <c r="A23" s="411" t="s">
        <v>14</v>
      </c>
      <c r="B23" s="412" t="s">
        <v>6</v>
      </c>
      <c r="C23" s="413"/>
      <c r="D23" s="413"/>
      <c r="E23" s="413"/>
      <c r="F23" s="413"/>
      <c r="G23" s="413"/>
      <c r="H23" s="413"/>
      <c r="I23" s="413"/>
      <c r="J23" s="413" t="s">
        <v>8</v>
      </c>
      <c r="K23" s="413"/>
      <c r="L23" s="413"/>
      <c r="M23" s="413"/>
      <c r="N23" s="413"/>
      <c r="O23" s="413"/>
      <c r="P23" s="413"/>
      <c r="Q23" s="413"/>
      <c r="R23" s="413"/>
      <c r="S23" s="413"/>
      <c r="T23" s="413"/>
      <c r="U23" s="413"/>
      <c r="V23" s="413"/>
      <c r="W23" s="413"/>
      <c r="X23" s="413"/>
      <c r="Y23" s="413"/>
      <c r="Z23" s="413"/>
      <c r="AA23" s="414" t="s">
        <v>8</v>
      </c>
      <c r="AB23" s="415">
        <f t="shared" si="0"/>
        <v>0</v>
      </c>
      <c r="AC23" s="416">
        <v>156</v>
      </c>
      <c r="AD23" s="417"/>
      <c r="AE23" s="418">
        <f t="shared" si="1"/>
        <v>0</v>
      </c>
    </row>
    <row r="24" spans="1:31" x14ac:dyDescent="0.15">
      <c r="A24" s="411" t="s">
        <v>16</v>
      </c>
      <c r="B24" s="412" t="s">
        <v>6</v>
      </c>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4"/>
      <c r="AB24" s="415">
        <f t="shared" si="0"/>
        <v>0</v>
      </c>
      <c r="AC24" s="416">
        <v>188.5</v>
      </c>
      <c r="AD24" s="417"/>
      <c r="AE24" s="418">
        <f t="shared" si="1"/>
        <v>0</v>
      </c>
    </row>
    <row r="25" spans="1:31" x14ac:dyDescent="0.15">
      <c r="A25" s="411" t="s">
        <v>17</v>
      </c>
      <c r="B25" s="412" t="s">
        <v>6</v>
      </c>
      <c r="C25" s="413"/>
      <c r="D25" s="413"/>
      <c r="E25" s="413"/>
      <c r="F25" s="413"/>
      <c r="G25" s="413"/>
      <c r="H25" s="413"/>
      <c r="I25" s="413"/>
      <c r="J25" s="413"/>
      <c r="K25" s="413"/>
      <c r="L25" s="413"/>
      <c r="M25" s="413"/>
      <c r="N25" s="413"/>
      <c r="O25" s="413"/>
      <c r="P25" s="413"/>
      <c r="Q25" s="413"/>
      <c r="R25" s="413"/>
      <c r="S25" s="413"/>
      <c r="T25" s="413"/>
      <c r="U25" s="413"/>
      <c r="V25" s="413"/>
      <c r="W25" s="413"/>
      <c r="X25" s="413"/>
      <c r="Y25" s="413"/>
      <c r="Z25" s="413"/>
      <c r="AA25" s="414"/>
      <c r="AB25" s="415">
        <f t="shared" si="0"/>
        <v>0</v>
      </c>
      <c r="AC25" s="416">
        <v>214.5</v>
      </c>
      <c r="AD25" s="417"/>
      <c r="AE25" s="418">
        <f t="shared" si="1"/>
        <v>0</v>
      </c>
    </row>
    <row r="26" spans="1:31" x14ac:dyDescent="0.15">
      <c r="A26" s="411" t="s">
        <v>18</v>
      </c>
      <c r="B26" s="412" t="s">
        <v>6</v>
      </c>
      <c r="C26" s="413"/>
      <c r="D26" s="413"/>
      <c r="E26" s="413"/>
      <c r="F26" s="413"/>
      <c r="G26" s="413"/>
      <c r="H26" s="413"/>
      <c r="I26" s="413"/>
      <c r="J26" s="413" t="s">
        <v>8</v>
      </c>
      <c r="K26" s="413"/>
      <c r="L26" s="413"/>
      <c r="M26" s="413"/>
      <c r="N26" s="413"/>
      <c r="O26" s="413"/>
      <c r="P26" s="413"/>
      <c r="Q26" s="413"/>
      <c r="R26" s="413"/>
      <c r="S26" s="413"/>
      <c r="T26" s="413"/>
      <c r="U26" s="413"/>
      <c r="V26" s="413"/>
      <c r="W26" s="413"/>
      <c r="X26" s="413"/>
      <c r="Y26" s="413"/>
      <c r="Z26" s="413"/>
      <c r="AA26" s="414"/>
      <c r="AB26" s="415">
        <f t="shared" si="0"/>
        <v>0</v>
      </c>
      <c r="AC26" s="416">
        <v>227.5</v>
      </c>
      <c r="AD26" s="417"/>
      <c r="AE26" s="418">
        <f t="shared" si="1"/>
        <v>0</v>
      </c>
    </row>
    <row r="27" spans="1:31" x14ac:dyDescent="0.15">
      <c r="A27" s="411" t="s">
        <v>19</v>
      </c>
      <c r="B27" s="412" t="s">
        <v>6</v>
      </c>
      <c r="C27" s="413"/>
      <c r="D27" s="413"/>
      <c r="E27" s="413"/>
      <c r="F27" s="413"/>
      <c r="G27" s="413"/>
      <c r="H27" s="413"/>
      <c r="I27" s="413"/>
      <c r="J27" s="413"/>
      <c r="K27" s="413"/>
      <c r="L27" s="413"/>
      <c r="M27" s="413"/>
      <c r="N27" s="413"/>
      <c r="O27" s="413"/>
      <c r="P27" s="413"/>
      <c r="Q27" s="413"/>
      <c r="R27" s="413"/>
      <c r="S27" s="413"/>
      <c r="T27" s="413"/>
      <c r="U27" s="413"/>
      <c r="V27" s="413"/>
      <c r="W27" s="413"/>
      <c r="X27" s="413"/>
      <c r="Y27" s="413"/>
      <c r="Z27" s="413"/>
      <c r="AA27" s="414"/>
      <c r="AB27" s="415">
        <f t="shared" si="0"/>
        <v>0</v>
      </c>
      <c r="AC27" s="416">
        <v>260</v>
      </c>
      <c r="AD27" s="417"/>
      <c r="AE27" s="418">
        <f t="shared" si="1"/>
        <v>0</v>
      </c>
    </row>
    <row r="28" spans="1:31" x14ac:dyDescent="0.15">
      <c r="A28" s="411" t="s">
        <v>20</v>
      </c>
      <c r="B28" s="412" t="s">
        <v>6</v>
      </c>
      <c r="C28" s="413" t="s">
        <v>8</v>
      </c>
      <c r="D28" s="413"/>
      <c r="E28" s="413"/>
      <c r="F28" s="413"/>
      <c r="G28" s="413"/>
      <c r="H28" s="413"/>
      <c r="I28" s="413"/>
      <c r="J28" s="413"/>
      <c r="K28" s="413"/>
      <c r="L28" s="413"/>
      <c r="M28" s="413"/>
      <c r="N28" s="413"/>
      <c r="O28" s="413"/>
      <c r="P28" s="413"/>
      <c r="Q28" s="413"/>
      <c r="R28" s="413"/>
      <c r="S28" s="413"/>
      <c r="T28" s="413"/>
      <c r="U28" s="413"/>
      <c r="V28" s="413"/>
      <c r="W28" s="413"/>
      <c r="X28" s="413"/>
      <c r="Y28" s="413"/>
      <c r="Z28" s="413"/>
      <c r="AA28" s="414"/>
      <c r="AB28" s="415">
        <f t="shared" si="0"/>
        <v>0</v>
      </c>
      <c r="AC28" s="416">
        <v>331.5</v>
      </c>
      <c r="AD28" s="417"/>
      <c r="AE28" s="418">
        <f t="shared" si="1"/>
        <v>0</v>
      </c>
    </row>
    <row r="29" spans="1:31" x14ac:dyDescent="0.15">
      <c r="A29" s="411" t="s">
        <v>21</v>
      </c>
      <c r="B29" s="412" t="s">
        <v>6</v>
      </c>
      <c r="C29" s="413"/>
      <c r="D29" s="413"/>
      <c r="E29" s="413"/>
      <c r="F29" s="413"/>
      <c r="G29" s="413"/>
      <c r="H29" s="413"/>
      <c r="I29" s="413"/>
      <c r="J29" s="413" t="s">
        <v>8</v>
      </c>
      <c r="K29" s="413"/>
      <c r="L29" s="413"/>
      <c r="M29" s="413"/>
      <c r="N29" s="413"/>
      <c r="O29" s="413"/>
      <c r="P29" s="413"/>
      <c r="Q29" s="413"/>
      <c r="R29" s="413"/>
      <c r="S29" s="413"/>
      <c r="T29" s="413"/>
      <c r="U29" s="413"/>
      <c r="V29" s="413"/>
      <c r="W29" s="413"/>
      <c r="X29" s="413"/>
      <c r="Y29" s="413"/>
      <c r="Z29" s="413"/>
      <c r="AA29" s="414"/>
      <c r="AB29" s="415">
        <f t="shared" si="0"/>
        <v>0</v>
      </c>
      <c r="AC29" s="416">
        <v>370.5</v>
      </c>
      <c r="AD29" s="417"/>
      <c r="AE29" s="418">
        <f t="shared" si="1"/>
        <v>0</v>
      </c>
    </row>
    <row r="30" spans="1:31" x14ac:dyDescent="0.15">
      <c r="A30" s="420" t="s">
        <v>115</v>
      </c>
      <c r="B30" s="421" t="s">
        <v>79</v>
      </c>
      <c r="C30" s="413"/>
      <c r="D30" s="413"/>
      <c r="E30" s="413"/>
      <c r="F30" s="413"/>
      <c r="G30" s="413"/>
      <c r="H30" s="413"/>
      <c r="I30" s="413"/>
      <c r="J30" s="413"/>
      <c r="K30" s="413"/>
      <c r="L30" s="413"/>
      <c r="M30" s="413"/>
      <c r="N30" s="413"/>
      <c r="O30" s="413"/>
      <c r="P30" s="413"/>
      <c r="Q30" s="413"/>
      <c r="R30" s="413"/>
      <c r="S30" s="413"/>
      <c r="T30" s="413"/>
      <c r="U30" s="413"/>
      <c r="V30" s="413"/>
      <c r="W30" s="413"/>
      <c r="X30" s="413"/>
      <c r="Y30" s="413"/>
      <c r="Z30" s="413"/>
      <c r="AA30" s="414"/>
      <c r="AB30" s="415">
        <f>SUM(C30:Y30)</f>
        <v>0</v>
      </c>
      <c r="AC30" s="422">
        <v>0</v>
      </c>
      <c r="AD30" s="417"/>
      <c r="AE30" s="418">
        <f t="shared" si="1"/>
        <v>0</v>
      </c>
    </row>
    <row r="31" spans="1:31" x14ac:dyDescent="0.15">
      <c r="A31" s="420" t="s">
        <v>115</v>
      </c>
      <c r="B31" s="421" t="s">
        <v>79</v>
      </c>
      <c r="C31" s="413"/>
      <c r="D31" s="413"/>
      <c r="E31" s="413"/>
      <c r="F31" s="413"/>
      <c r="G31" s="413"/>
      <c r="H31" s="413"/>
      <c r="I31" s="413"/>
      <c r="J31" s="413" t="s">
        <v>8</v>
      </c>
      <c r="K31" s="413"/>
      <c r="L31" s="413"/>
      <c r="M31" s="413"/>
      <c r="N31" s="413"/>
      <c r="O31" s="413"/>
      <c r="P31" s="413"/>
      <c r="Q31" s="413"/>
      <c r="R31" s="413"/>
      <c r="S31" s="413"/>
      <c r="T31" s="413"/>
      <c r="U31" s="413"/>
      <c r="V31" s="413"/>
      <c r="W31" s="413"/>
      <c r="X31" s="413"/>
      <c r="Y31" s="413"/>
      <c r="Z31" s="413"/>
      <c r="AA31" s="414"/>
      <c r="AB31" s="415">
        <f>SUM(C31:Y31)</f>
        <v>0</v>
      </c>
      <c r="AC31" s="422">
        <v>0</v>
      </c>
      <c r="AD31" s="417"/>
      <c r="AE31" s="418">
        <f t="shared" si="1"/>
        <v>0</v>
      </c>
    </row>
    <row r="32" spans="1:31" x14ac:dyDescent="0.15">
      <c r="A32" s="420" t="s">
        <v>115</v>
      </c>
      <c r="B32" s="421" t="s">
        <v>79</v>
      </c>
      <c r="C32" s="413"/>
      <c r="D32" s="413"/>
      <c r="E32" s="413"/>
      <c r="F32" s="413"/>
      <c r="G32" s="413" t="s">
        <v>8</v>
      </c>
      <c r="H32" s="413"/>
      <c r="I32" s="413"/>
      <c r="J32" s="413" t="s">
        <v>8</v>
      </c>
      <c r="K32" s="413"/>
      <c r="L32" s="413"/>
      <c r="M32" s="413"/>
      <c r="N32" s="413"/>
      <c r="O32" s="413"/>
      <c r="P32" s="413"/>
      <c r="Q32" s="413"/>
      <c r="R32" s="413"/>
      <c r="S32" s="413"/>
      <c r="T32" s="413"/>
      <c r="U32" s="413"/>
      <c r="V32" s="413"/>
      <c r="W32" s="413"/>
      <c r="X32" s="413"/>
      <c r="Y32" s="413"/>
      <c r="Z32" s="413"/>
      <c r="AA32" s="414"/>
      <c r="AB32" s="415">
        <f>SUM(C32:Y32)</f>
        <v>0</v>
      </c>
      <c r="AC32" s="422">
        <v>0</v>
      </c>
      <c r="AD32" s="417"/>
      <c r="AE32" s="418">
        <f t="shared" si="1"/>
        <v>0</v>
      </c>
    </row>
    <row r="33" spans="1:31" x14ac:dyDescent="0.15">
      <c r="A33" s="420" t="s">
        <v>115</v>
      </c>
      <c r="B33" s="421" t="s">
        <v>79</v>
      </c>
      <c r="C33" s="413"/>
      <c r="D33" s="413"/>
      <c r="E33" s="413"/>
      <c r="F33" s="413"/>
      <c r="G33" s="413"/>
      <c r="H33" s="413"/>
      <c r="I33" s="413"/>
      <c r="J33" s="413"/>
      <c r="K33" s="413"/>
      <c r="L33" s="413"/>
      <c r="M33" s="413"/>
      <c r="N33" s="413"/>
      <c r="O33" s="413"/>
      <c r="P33" s="413"/>
      <c r="Q33" s="413"/>
      <c r="R33" s="413"/>
      <c r="S33" s="413"/>
      <c r="T33" s="413"/>
      <c r="U33" s="413"/>
      <c r="V33" s="413"/>
      <c r="W33" s="413"/>
      <c r="X33" s="413"/>
      <c r="Y33" s="413"/>
      <c r="Z33" s="413"/>
      <c r="AA33" s="414"/>
      <c r="AB33" s="415">
        <f>SUM(C33:Y33)</f>
        <v>0</v>
      </c>
      <c r="AC33" s="422">
        <v>0</v>
      </c>
      <c r="AD33" s="417"/>
      <c r="AE33" s="418">
        <f t="shared" si="1"/>
        <v>0</v>
      </c>
    </row>
    <row r="34" spans="1:31" x14ac:dyDescent="0.15">
      <c r="A34" s="420" t="s">
        <v>115</v>
      </c>
      <c r="B34" s="421" t="s">
        <v>79</v>
      </c>
      <c r="C34" s="413"/>
      <c r="D34" s="413"/>
      <c r="E34" s="413"/>
      <c r="F34" s="413"/>
      <c r="G34" s="413"/>
      <c r="H34" s="413"/>
      <c r="I34" s="413" t="s">
        <v>8</v>
      </c>
      <c r="J34" s="413"/>
      <c r="K34" s="413"/>
      <c r="L34" s="413"/>
      <c r="M34" s="413"/>
      <c r="N34" s="413"/>
      <c r="O34" s="413"/>
      <c r="P34" s="413"/>
      <c r="Q34" s="413"/>
      <c r="R34" s="413"/>
      <c r="S34" s="413"/>
      <c r="T34" s="413"/>
      <c r="U34" s="413"/>
      <c r="V34" s="413"/>
      <c r="W34" s="413"/>
      <c r="X34" s="413"/>
      <c r="Y34" s="413"/>
      <c r="Z34" s="413"/>
      <c r="AA34" s="414"/>
      <c r="AB34" s="415">
        <f t="shared" si="0"/>
        <v>0</v>
      </c>
      <c r="AC34" s="422">
        <v>0</v>
      </c>
      <c r="AD34" s="417"/>
      <c r="AE34" s="418">
        <f t="shared" si="1"/>
        <v>0</v>
      </c>
    </row>
    <row r="35" spans="1:31" x14ac:dyDescent="0.15">
      <c r="A35" s="420" t="s">
        <v>115</v>
      </c>
      <c r="B35" s="421" t="s">
        <v>79</v>
      </c>
      <c r="C35" s="413"/>
      <c r="D35" s="413"/>
      <c r="E35" s="413"/>
      <c r="F35" s="413" t="s">
        <v>8</v>
      </c>
      <c r="G35" s="413"/>
      <c r="H35" s="413"/>
      <c r="I35" s="413"/>
      <c r="J35" s="413"/>
      <c r="K35" s="413"/>
      <c r="L35" s="413"/>
      <c r="M35" s="413"/>
      <c r="N35" s="413"/>
      <c r="O35" s="413"/>
      <c r="P35" s="413"/>
      <c r="Q35" s="413"/>
      <c r="R35" s="413"/>
      <c r="S35" s="413"/>
      <c r="T35" s="413"/>
      <c r="U35" s="413"/>
      <c r="V35" s="413"/>
      <c r="W35" s="413"/>
      <c r="X35" s="413"/>
      <c r="Y35" s="413"/>
      <c r="Z35" s="413"/>
      <c r="AA35" s="414"/>
      <c r="AB35" s="415">
        <f t="shared" si="0"/>
        <v>0</v>
      </c>
      <c r="AC35" s="422">
        <v>0</v>
      </c>
      <c r="AD35" s="417"/>
      <c r="AE35" s="418">
        <f t="shared" si="1"/>
        <v>0</v>
      </c>
    </row>
    <row r="36" spans="1:31" x14ac:dyDescent="0.15">
      <c r="A36" s="420" t="s">
        <v>115</v>
      </c>
      <c r="B36" s="421" t="s">
        <v>79</v>
      </c>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4"/>
      <c r="AB36" s="415">
        <f t="shared" si="0"/>
        <v>0</v>
      </c>
      <c r="AC36" s="422">
        <v>0</v>
      </c>
      <c r="AD36" s="417"/>
      <c r="AE36" s="418">
        <f t="shared" si="1"/>
        <v>0</v>
      </c>
    </row>
    <row r="37" spans="1:31" x14ac:dyDescent="0.15">
      <c r="A37" s="420" t="s">
        <v>115</v>
      </c>
      <c r="B37" s="421" t="s">
        <v>79</v>
      </c>
      <c r="C37" s="413"/>
      <c r="D37" s="413"/>
      <c r="E37" s="413"/>
      <c r="F37" s="413"/>
      <c r="G37" s="413"/>
      <c r="H37" s="413"/>
      <c r="I37" s="413"/>
      <c r="J37" s="413" t="s">
        <v>8</v>
      </c>
      <c r="K37" s="413"/>
      <c r="L37" s="413"/>
      <c r="M37" s="413"/>
      <c r="N37" s="413"/>
      <c r="O37" s="413"/>
      <c r="P37" s="413"/>
      <c r="Q37" s="413"/>
      <c r="R37" s="413"/>
      <c r="S37" s="413"/>
      <c r="T37" s="413"/>
      <c r="U37" s="413"/>
      <c r="V37" s="413"/>
      <c r="W37" s="413"/>
      <c r="X37" s="413"/>
      <c r="Y37" s="413"/>
      <c r="Z37" s="413"/>
      <c r="AA37" s="414"/>
      <c r="AB37" s="415">
        <f t="shared" si="0"/>
        <v>0</v>
      </c>
      <c r="AC37" s="422">
        <v>0</v>
      </c>
      <c r="AD37" s="417"/>
      <c r="AE37" s="418">
        <f t="shared" si="1"/>
        <v>0</v>
      </c>
    </row>
    <row r="38" spans="1:31" x14ac:dyDescent="0.15">
      <c r="A38" s="420" t="s">
        <v>115</v>
      </c>
      <c r="B38" s="421" t="s">
        <v>79</v>
      </c>
      <c r="C38" s="413"/>
      <c r="D38" s="413"/>
      <c r="E38" s="413"/>
      <c r="F38" s="413"/>
      <c r="G38" s="413"/>
      <c r="H38" s="413"/>
      <c r="I38" s="413"/>
      <c r="J38" s="413"/>
      <c r="K38" s="413"/>
      <c r="L38" s="413"/>
      <c r="M38" s="413"/>
      <c r="N38" s="413"/>
      <c r="O38" s="413"/>
      <c r="P38" s="413"/>
      <c r="Q38" s="413"/>
      <c r="R38" s="413"/>
      <c r="S38" s="413"/>
      <c r="T38" s="413"/>
      <c r="U38" s="413"/>
      <c r="V38" s="413"/>
      <c r="W38" s="413"/>
      <c r="X38" s="413"/>
      <c r="Y38" s="413"/>
      <c r="Z38" s="413"/>
      <c r="AA38" s="414"/>
      <c r="AB38" s="415">
        <f t="shared" si="0"/>
        <v>0</v>
      </c>
      <c r="AC38" s="422">
        <v>0</v>
      </c>
      <c r="AD38" s="417"/>
      <c r="AE38" s="418">
        <f t="shared" si="1"/>
        <v>0</v>
      </c>
    </row>
    <row r="39" spans="1:31" x14ac:dyDescent="0.15">
      <c r="A39" s="420" t="s">
        <v>115</v>
      </c>
      <c r="B39" s="421" t="s">
        <v>79</v>
      </c>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4"/>
      <c r="AB39" s="415">
        <f t="shared" si="0"/>
        <v>0</v>
      </c>
      <c r="AC39" s="422">
        <v>0</v>
      </c>
      <c r="AD39" s="417"/>
      <c r="AE39" s="418">
        <f t="shared" si="1"/>
        <v>0</v>
      </c>
    </row>
    <row r="40" spans="1:31" x14ac:dyDescent="0.15">
      <c r="A40" s="423"/>
      <c r="B40" s="424"/>
      <c r="C40" s="425"/>
      <c r="D40" s="425"/>
      <c r="E40" s="425"/>
      <c r="F40" s="425"/>
      <c r="G40" s="425"/>
      <c r="H40" s="425"/>
      <c r="I40" s="425"/>
      <c r="J40" s="425"/>
      <c r="K40" s="425"/>
      <c r="L40" s="425"/>
      <c r="M40" s="425"/>
      <c r="N40" s="425"/>
      <c r="O40" s="425"/>
      <c r="P40" s="425"/>
      <c r="Q40" s="425"/>
      <c r="R40" s="425"/>
      <c r="S40" s="425"/>
      <c r="T40" s="425"/>
      <c r="U40" s="425"/>
      <c r="V40" s="425"/>
      <c r="W40" s="425"/>
      <c r="X40" s="425"/>
      <c r="Y40" s="425"/>
      <c r="Z40" s="425"/>
      <c r="AA40" s="426"/>
      <c r="AB40" s="427"/>
      <c r="AD40" s="428" t="s">
        <v>84</v>
      </c>
      <c r="AE40" s="429">
        <f>SUM(AE20:AE39)</f>
        <v>0</v>
      </c>
    </row>
    <row r="41" spans="1:31" x14ac:dyDescent="0.15">
      <c r="A41" s="430"/>
      <c r="B41" s="431"/>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6"/>
      <c r="AB41" s="381"/>
      <c r="AC41" s="432"/>
      <c r="AD41" s="433"/>
      <c r="AE41" s="432"/>
    </row>
    <row r="42" spans="1:31" x14ac:dyDescent="0.15">
      <c r="A42" s="434" t="s">
        <v>455</v>
      </c>
      <c r="B42" s="406"/>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6"/>
      <c r="AB42" s="435"/>
      <c r="AC42" s="409"/>
      <c r="AD42" s="410"/>
      <c r="AE42" s="409"/>
    </row>
    <row r="43" spans="1:31" x14ac:dyDescent="0.15">
      <c r="A43" s="419" t="s">
        <v>456</v>
      </c>
      <c r="B43" s="436" t="s">
        <v>6</v>
      </c>
      <c r="C43" s="413"/>
      <c r="D43" s="413"/>
      <c r="E43" s="413" t="s">
        <v>8</v>
      </c>
      <c r="F43" s="413"/>
      <c r="G43" s="413"/>
      <c r="H43" s="413" t="s">
        <v>8</v>
      </c>
      <c r="I43" s="413"/>
      <c r="J43" s="413"/>
      <c r="K43" s="413"/>
      <c r="L43" s="413"/>
      <c r="M43" s="413"/>
      <c r="N43" s="413"/>
      <c r="O43" s="413"/>
      <c r="P43" s="413"/>
      <c r="Q43" s="413"/>
      <c r="R43" s="413"/>
      <c r="S43" s="413"/>
      <c r="T43" s="413"/>
      <c r="U43" s="413"/>
      <c r="V43" s="413"/>
      <c r="W43" s="413"/>
      <c r="X43" s="413"/>
      <c r="Y43" s="413"/>
      <c r="Z43" s="413"/>
      <c r="AA43" s="414" t="s">
        <v>8</v>
      </c>
      <c r="AB43" s="415">
        <f>SUM(C43:Y43)</f>
        <v>0</v>
      </c>
      <c r="AC43" s="416">
        <v>26</v>
      </c>
      <c r="AD43" s="417"/>
      <c r="AE43" s="418">
        <f>(AB43*AC43)*(1+Z43/100)+AA43</f>
        <v>0</v>
      </c>
    </row>
    <row r="44" spans="1:31" x14ac:dyDescent="0.15">
      <c r="A44" s="411" t="s">
        <v>457</v>
      </c>
      <c r="B44" s="436" t="s">
        <v>6</v>
      </c>
      <c r="C44" s="413" t="s">
        <v>8</v>
      </c>
      <c r="D44" s="413"/>
      <c r="E44" s="413"/>
      <c r="F44" s="413"/>
      <c r="G44" s="413"/>
      <c r="H44" s="413"/>
      <c r="I44" s="413"/>
      <c r="J44" s="413"/>
      <c r="K44" s="413"/>
      <c r="L44" s="413"/>
      <c r="M44" s="413"/>
      <c r="N44" s="413"/>
      <c r="O44" s="413"/>
      <c r="P44" s="413"/>
      <c r="Q44" s="413"/>
      <c r="R44" s="413"/>
      <c r="S44" s="413"/>
      <c r="T44" s="413"/>
      <c r="U44" s="413"/>
      <c r="V44" s="413"/>
      <c r="W44" s="413"/>
      <c r="X44" s="413"/>
      <c r="Y44" s="413"/>
      <c r="Z44" s="413"/>
      <c r="AA44" s="414" t="s">
        <v>8</v>
      </c>
      <c r="AB44" s="415">
        <f t="shared" ref="AB44:AB60" si="2">SUM(C44:Y44)</f>
        <v>0</v>
      </c>
      <c r="AC44" s="416">
        <v>39</v>
      </c>
      <c r="AD44" s="417"/>
      <c r="AE44" s="418">
        <f t="shared" ref="AE44:AE60" si="3">(AB44*AC44)*(1+Z44/100)+AA44</f>
        <v>0</v>
      </c>
    </row>
    <row r="45" spans="1:31" x14ac:dyDescent="0.15">
      <c r="A45" s="411" t="s">
        <v>458</v>
      </c>
      <c r="B45" s="436" t="s">
        <v>6</v>
      </c>
      <c r="C45" s="413"/>
      <c r="D45" s="413"/>
      <c r="E45" s="413"/>
      <c r="F45" s="413"/>
      <c r="G45" s="413"/>
      <c r="H45" s="413"/>
      <c r="I45" s="413"/>
      <c r="J45" s="413" t="s">
        <v>8</v>
      </c>
      <c r="K45" s="413"/>
      <c r="L45" s="413"/>
      <c r="M45" s="413"/>
      <c r="N45" s="413"/>
      <c r="O45" s="413"/>
      <c r="P45" s="413"/>
      <c r="Q45" s="413"/>
      <c r="R45" s="413"/>
      <c r="S45" s="413"/>
      <c r="T45" s="413"/>
      <c r="U45" s="413"/>
      <c r="V45" s="413"/>
      <c r="W45" s="413"/>
      <c r="X45" s="413"/>
      <c r="Y45" s="413"/>
      <c r="Z45" s="413"/>
      <c r="AA45" s="414"/>
      <c r="AB45" s="415">
        <f t="shared" si="2"/>
        <v>0</v>
      </c>
      <c r="AC45" s="416">
        <v>45.5</v>
      </c>
      <c r="AD45" s="417"/>
      <c r="AE45" s="418">
        <f t="shared" si="3"/>
        <v>0</v>
      </c>
    </row>
    <row r="46" spans="1:31" x14ac:dyDescent="0.15">
      <c r="A46" s="411" t="s">
        <v>459</v>
      </c>
      <c r="B46" s="436" t="s">
        <v>6</v>
      </c>
      <c r="C46" s="413"/>
      <c r="D46" s="413"/>
      <c r="E46" s="413"/>
      <c r="F46" s="413"/>
      <c r="G46" s="413"/>
      <c r="H46" s="413"/>
      <c r="I46" s="413"/>
      <c r="J46" s="413" t="s">
        <v>8</v>
      </c>
      <c r="K46" s="413"/>
      <c r="L46" s="413"/>
      <c r="M46" s="413"/>
      <c r="N46" s="413"/>
      <c r="O46" s="413"/>
      <c r="P46" s="413"/>
      <c r="Q46" s="413"/>
      <c r="R46" s="413"/>
      <c r="S46" s="413"/>
      <c r="T46" s="413"/>
      <c r="U46" s="413"/>
      <c r="V46" s="413"/>
      <c r="W46" s="413"/>
      <c r="X46" s="413"/>
      <c r="Y46" s="413"/>
      <c r="Z46" s="413"/>
      <c r="AA46" s="414"/>
      <c r="AB46" s="415">
        <f t="shared" si="2"/>
        <v>0</v>
      </c>
      <c r="AC46" s="416">
        <v>92.3</v>
      </c>
      <c r="AD46" s="417"/>
      <c r="AE46" s="418">
        <f t="shared" si="3"/>
        <v>0</v>
      </c>
    </row>
    <row r="47" spans="1:31" x14ac:dyDescent="0.15">
      <c r="A47" s="411" t="s">
        <v>460</v>
      </c>
      <c r="B47" s="436" t="s">
        <v>6</v>
      </c>
      <c r="C47" s="413"/>
      <c r="D47" s="413"/>
      <c r="E47" s="413" t="s">
        <v>8</v>
      </c>
      <c r="F47" s="413"/>
      <c r="G47" s="413"/>
      <c r="H47" s="413"/>
      <c r="I47" s="413"/>
      <c r="J47" s="413" t="s">
        <v>8</v>
      </c>
      <c r="K47" s="413"/>
      <c r="L47" s="413"/>
      <c r="M47" s="413"/>
      <c r="N47" s="413"/>
      <c r="O47" s="413"/>
      <c r="P47" s="413"/>
      <c r="Q47" s="413"/>
      <c r="R47" s="413"/>
      <c r="S47" s="413"/>
      <c r="T47" s="413"/>
      <c r="U47" s="413"/>
      <c r="V47" s="413"/>
      <c r="W47" s="413"/>
      <c r="X47" s="413"/>
      <c r="Y47" s="413"/>
      <c r="Z47" s="413"/>
      <c r="AA47" s="414"/>
      <c r="AB47" s="415">
        <f t="shared" si="2"/>
        <v>0</v>
      </c>
      <c r="AC47" s="416">
        <v>104</v>
      </c>
      <c r="AD47" s="417"/>
      <c r="AE47" s="418">
        <f t="shared" si="3"/>
        <v>0</v>
      </c>
    </row>
    <row r="48" spans="1:31" x14ac:dyDescent="0.15">
      <c r="A48" s="411" t="s">
        <v>461</v>
      </c>
      <c r="B48" s="436" t="s">
        <v>6</v>
      </c>
      <c r="C48" s="413"/>
      <c r="D48" s="413"/>
      <c r="E48" s="413"/>
      <c r="F48" s="413"/>
      <c r="G48" s="413" t="s">
        <v>8</v>
      </c>
      <c r="H48" s="413"/>
      <c r="I48" s="413"/>
      <c r="J48" s="413"/>
      <c r="K48" s="413"/>
      <c r="L48" s="413"/>
      <c r="M48" s="413"/>
      <c r="N48" s="413"/>
      <c r="O48" s="413"/>
      <c r="P48" s="413"/>
      <c r="Q48" s="413"/>
      <c r="R48" s="413"/>
      <c r="S48" s="413"/>
      <c r="T48" s="413"/>
      <c r="U48" s="413"/>
      <c r="V48" s="413"/>
      <c r="W48" s="413"/>
      <c r="X48" s="413"/>
      <c r="Y48" s="413"/>
      <c r="Z48" s="413"/>
      <c r="AA48" s="414" t="s">
        <v>8</v>
      </c>
      <c r="AB48" s="415">
        <f t="shared" si="2"/>
        <v>0</v>
      </c>
      <c r="AC48" s="416">
        <v>118.3</v>
      </c>
      <c r="AD48" s="417"/>
      <c r="AE48" s="418">
        <f t="shared" si="3"/>
        <v>0</v>
      </c>
    </row>
    <row r="49" spans="1:31" x14ac:dyDescent="0.15">
      <c r="A49" s="411" t="s">
        <v>462</v>
      </c>
      <c r="B49" s="436" t="s">
        <v>6</v>
      </c>
      <c r="C49" s="413"/>
      <c r="D49" s="413"/>
      <c r="E49" s="413"/>
      <c r="F49" s="413"/>
      <c r="G49" s="413"/>
      <c r="H49" s="413"/>
      <c r="I49" s="413"/>
      <c r="J49" s="413"/>
      <c r="K49" s="413"/>
      <c r="L49" s="413"/>
      <c r="M49" s="413"/>
      <c r="N49" s="413"/>
      <c r="O49" s="413"/>
      <c r="P49" s="413"/>
      <c r="Q49" s="413"/>
      <c r="R49" s="413"/>
      <c r="S49" s="413"/>
      <c r="T49" s="413"/>
      <c r="U49" s="413"/>
      <c r="V49" s="413"/>
      <c r="W49" s="413"/>
      <c r="X49" s="413"/>
      <c r="Y49" s="413"/>
      <c r="Z49" s="413"/>
      <c r="AA49" s="414" t="s">
        <v>8</v>
      </c>
      <c r="AB49" s="415">
        <f t="shared" si="2"/>
        <v>0</v>
      </c>
      <c r="AC49" s="416">
        <v>136.5</v>
      </c>
      <c r="AD49" s="417"/>
      <c r="AE49" s="418">
        <f t="shared" si="3"/>
        <v>0</v>
      </c>
    </row>
    <row r="50" spans="1:31" x14ac:dyDescent="0.15">
      <c r="A50" s="411" t="s">
        <v>463</v>
      </c>
      <c r="B50" s="436" t="s">
        <v>6</v>
      </c>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4"/>
      <c r="AB50" s="415">
        <f t="shared" si="2"/>
        <v>0</v>
      </c>
      <c r="AC50" s="416">
        <v>156</v>
      </c>
      <c r="AD50" s="417"/>
      <c r="AE50" s="418">
        <f t="shared" si="3"/>
        <v>0</v>
      </c>
    </row>
    <row r="51" spans="1:31" x14ac:dyDescent="0.15">
      <c r="A51" s="411" t="s">
        <v>464</v>
      </c>
      <c r="B51" s="436" t="s">
        <v>6</v>
      </c>
      <c r="C51" s="413"/>
      <c r="D51" s="413"/>
      <c r="E51" s="413"/>
      <c r="F51" s="413"/>
      <c r="G51" s="413" t="s">
        <v>8</v>
      </c>
      <c r="H51" s="413"/>
      <c r="I51" s="413"/>
      <c r="J51" s="413" t="s">
        <v>8</v>
      </c>
      <c r="K51" s="413"/>
      <c r="L51" s="413"/>
      <c r="M51" s="413"/>
      <c r="N51" s="413"/>
      <c r="O51" s="413"/>
      <c r="P51" s="413"/>
      <c r="Q51" s="413"/>
      <c r="R51" s="413"/>
      <c r="S51" s="413"/>
      <c r="T51" s="413"/>
      <c r="U51" s="413"/>
      <c r="V51" s="413"/>
      <c r="W51" s="413"/>
      <c r="X51" s="413"/>
      <c r="Y51" s="413"/>
      <c r="Z51" s="413"/>
      <c r="AA51" s="414" t="s">
        <v>8</v>
      </c>
      <c r="AB51" s="415">
        <f t="shared" si="2"/>
        <v>0</v>
      </c>
      <c r="AC51" s="416">
        <v>175.5</v>
      </c>
      <c r="AD51" s="417"/>
      <c r="AE51" s="418">
        <f t="shared" si="3"/>
        <v>0</v>
      </c>
    </row>
    <row r="52" spans="1:31" x14ac:dyDescent="0.15">
      <c r="A52" s="420" t="s">
        <v>115</v>
      </c>
      <c r="B52" s="421" t="s">
        <v>79</v>
      </c>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4"/>
      <c r="AB52" s="415">
        <f t="shared" si="2"/>
        <v>0</v>
      </c>
      <c r="AC52" s="422">
        <v>0</v>
      </c>
      <c r="AD52" s="417"/>
      <c r="AE52" s="418">
        <f t="shared" si="3"/>
        <v>0</v>
      </c>
    </row>
    <row r="53" spans="1:31" x14ac:dyDescent="0.15">
      <c r="A53" s="420" t="s">
        <v>115</v>
      </c>
      <c r="B53" s="421" t="s">
        <v>79</v>
      </c>
      <c r="C53" s="413"/>
      <c r="D53" s="413"/>
      <c r="E53" s="413"/>
      <c r="F53" s="413"/>
      <c r="G53" s="413"/>
      <c r="H53" s="413"/>
      <c r="I53" s="413"/>
      <c r="J53" s="413"/>
      <c r="K53" s="413"/>
      <c r="L53" s="413"/>
      <c r="M53" s="413"/>
      <c r="N53" s="413"/>
      <c r="O53" s="413"/>
      <c r="P53" s="413"/>
      <c r="Q53" s="413"/>
      <c r="R53" s="413"/>
      <c r="S53" s="413"/>
      <c r="T53" s="413"/>
      <c r="U53" s="413"/>
      <c r="V53" s="413"/>
      <c r="W53" s="413"/>
      <c r="X53" s="413"/>
      <c r="Y53" s="413"/>
      <c r="Z53" s="413"/>
      <c r="AA53" s="414"/>
      <c r="AB53" s="415">
        <f t="shared" si="2"/>
        <v>0</v>
      </c>
      <c r="AC53" s="422">
        <v>0</v>
      </c>
      <c r="AD53" s="417"/>
      <c r="AE53" s="418">
        <f t="shared" si="3"/>
        <v>0</v>
      </c>
    </row>
    <row r="54" spans="1:31" x14ac:dyDescent="0.15">
      <c r="A54" s="420" t="s">
        <v>115</v>
      </c>
      <c r="B54" s="421" t="s">
        <v>79</v>
      </c>
      <c r="C54" s="413"/>
      <c r="D54" s="413"/>
      <c r="E54" s="413"/>
      <c r="F54" s="413"/>
      <c r="G54" s="413"/>
      <c r="H54" s="413"/>
      <c r="I54" s="413"/>
      <c r="J54" s="413"/>
      <c r="K54" s="413"/>
      <c r="L54" s="413"/>
      <c r="M54" s="413"/>
      <c r="N54" s="413"/>
      <c r="O54" s="413"/>
      <c r="P54" s="413"/>
      <c r="Q54" s="413"/>
      <c r="R54" s="413"/>
      <c r="S54" s="413"/>
      <c r="T54" s="413"/>
      <c r="U54" s="413"/>
      <c r="V54" s="413"/>
      <c r="W54" s="413"/>
      <c r="X54" s="413"/>
      <c r="Y54" s="413"/>
      <c r="Z54" s="413"/>
      <c r="AA54" s="414"/>
      <c r="AB54" s="415">
        <f t="shared" si="2"/>
        <v>0</v>
      </c>
      <c r="AC54" s="422">
        <v>0</v>
      </c>
      <c r="AD54" s="417"/>
      <c r="AE54" s="418">
        <f t="shared" si="3"/>
        <v>0</v>
      </c>
    </row>
    <row r="55" spans="1:31" x14ac:dyDescent="0.15">
      <c r="A55" s="420" t="s">
        <v>115</v>
      </c>
      <c r="B55" s="421" t="s">
        <v>79</v>
      </c>
      <c r="C55" s="413"/>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4"/>
      <c r="AB55" s="415">
        <f t="shared" si="2"/>
        <v>0</v>
      </c>
      <c r="AC55" s="422">
        <v>0</v>
      </c>
      <c r="AD55" s="417"/>
      <c r="AE55" s="418">
        <f t="shared" si="3"/>
        <v>0</v>
      </c>
    </row>
    <row r="56" spans="1:31" x14ac:dyDescent="0.15">
      <c r="A56" s="420" t="s">
        <v>115</v>
      </c>
      <c r="B56" s="421" t="s">
        <v>79</v>
      </c>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4"/>
      <c r="AB56" s="415">
        <f t="shared" si="2"/>
        <v>0</v>
      </c>
      <c r="AC56" s="422">
        <v>0</v>
      </c>
      <c r="AD56" s="417"/>
      <c r="AE56" s="418">
        <f t="shared" si="3"/>
        <v>0</v>
      </c>
    </row>
    <row r="57" spans="1:31" x14ac:dyDescent="0.15">
      <c r="A57" s="420" t="s">
        <v>115</v>
      </c>
      <c r="B57" s="421" t="s">
        <v>79</v>
      </c>
      <c r="C57" s="413"/>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4"/>
      <c r="AB57" s="415">
        <f t="shared" si="2"/>
        <v>0</v>
      </c>
      <c r="AC57" s="422">
        <v>0</v>
      </c>
      <c r="AD57" s="417"/>
      <c r="AE57" s="418">
        <f t="shared" si="3"/>
        <v>0</v>
      </c>
    </row>
    <row r="58" spans="1:31" x14ac:dyDescent="0.15">
      <c r="A58" s="420" t="s">
        <v>115</v>
      </c>
      <c r="B58" s="421" t="s">
        <v>79</v>
      </c>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4"/>
      <c r="AB58" s="415">
        <f t="shared" si="2"/>
        <v>0</v>
      </c>
      <c r="AC58" s="422">
        <v>0</v>
      </c>
      <c r="AD58" s="417"/>
      <c r="AE58" s="418">
        <f t="shared" si="3"/>
        <v>0</v>
      </c>
    </row>
    <row r="59" spans="1:31" x14ac:dyDescent="0.15">
      <c r="A59" s="420" t="s">
        <v>115</v>
      </c>
      <c r="B59" s="421" t="s">
        <v>79</v>
      </c>
      <c r="C59" s="413"/>
      <c r="D59" s="413"/>
      <c r="E59" s="413"/>
      <c r="F59" s="413"/>
      <c r="G59" s="413"/>
      <c r="H59" s="413"/>
      <c r="I59" s="413"/>
      <c r="J59" s="413"/>
      <c r="K59" s="413"/>
      <c r="L59" s="413"/>
      <c r="M59" s="413"/>
      <c r="N59" s="413"/>
      <c r="O59" s="413"/>
      <c r="P59" s="413"/>
      <c r="Q59" s="413"/>
      <c r="R59" s="413"/>
      <c r="S59" s="413"/>
      <c r="T59" s="413"/>
      <c r="U59" s="413"/>
      <c r="V59" s="413"/>
      <c r="W59" s="413"/>
      <c r="X59" s="413"/>
      <c r="Y59" s="413"/>
      <c r="Z59" s="413"/>
      <c r="AA59" s="414"/>
      <c r="AB59" s="415">
        <f t="shared" si="2"/>
        <v>0</v>
      </c>
      <c r="AC59" s="422">
        <v>0</v>
      </c>
      <c r="AD59" s="417"/>
      <c r="AE59" s="418">
        <f t="shared" si="3"/>
        <v>0</v>
      </c>
    </row>
    <row r="60" spans="1:31" x14ac:dyDescent="0.15">
      <c r="A60" s="420" t="s">
        <v>115</v>
      </c>
      <c r="B60" s="421" t="s">
        <v>79</v>
      </c>
      <c r="C60" s="413"/>
      <c r="D60" s="413"/>
      <c r="E60" s="413"/>
      <c r="F60" s="413"/>
      <c r="G60" s="413"/>
      <c r="H60" s="413"/>
      <c r="I60" s="413"/>
      <c r="J60" s="413"/>
      <c r="K60" s="413"/>
      <c r="L60" s="413"/>
      <c r="M60" s="413"/>
      <c r="N60" s="413"/>
      <c r="O60" s="413"/>
      <c r="P60" s="413"/>
      <c r="Q60" s="413"/>
      <c r="R60" s="413"/>
      <c r="S60" s="413"/>
      <c r="T60" s="413"/>
      <c r="U60" s="413"/>
      <c r="V60" s="413"/>
      <c r="W60" s="413"/>
      <c r="X60" s="413"/>
      <c r="Y60" s="413"/>
      <c r="Z60" s="413"/>
      <c r="AA60" s="414"/>
      <c r="AB60" s="415">
        <f t="shared" si="2"/>
        <v>0</v>
      </c>
      <c r="AC60" s="422">
        <v>0</v>
      </c>
      <c r="AD60" s="417"/>
      <c r="AE60" s="418">
        <f t="shared" si="3"/>
        <v>0</v>
      </c>
    </row>
    <row r="61" spans="1:31" x14ac:dyDescent="0.15">
      <c r="A61" s="423"/>
      <c r="B61" s="424"/>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6"/>
      <c r="AB61" s="427"/>
      <c r="AD61" s="428" t="s">
        <v>84</v>
      </c>
      <c r="AE61" s="429">
        <f>SUM(AE43:AE60)</f>
        <v>0</v>
      </c>
    </row>
    <row r="62" spans="1:31" x14ac:dyDescent="0.15">
      <c r="A62" s="430"/>
      <c r="B62" s="431"/>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6"/>
      <c r="AB62" s="381"/>
      <c r="AC62" s="432"/>
      <c r="AD62" s="433"/>
      <c r="AE62" s="432"/>
    </row>
    <row r="63" spans="1:31" x14ac:dyDescent="0.15">
      <c r="A63" s="437" t="s">
        <v>465</v>
      </c>
      <c r="B63" s="438"/>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6"/>
      <c r="AB63" s="435"/>
      <c r="AC63" s="433"/>
      <c r="AD63" s="433"/>
      <c r="AE63" s="432"/>
    </row>
    <row r="64" spans="1:31" x14ac:dyDescent="0.15">
      <c r="A64" s="411" t="s">
        <v>40</v>
      </c>
      <c r="B64" s="412" t="s">
        <v>7</v>
      </c>
      <c r="C64" s="413"/>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4" t="s">
        <v>8</v>
      </c>
      <c r="AB64" s="415">
        <f>SUM(C64:Y64)</f>
        <v>0</v>
      </c>
      <c r="AC64" s="416">
        <v>512</v>
      </c>
      <c r="AD64" s="417"/>
      <c r="AE64" s="439">
        <f t="shared" ref="AE64:AE107" si="4">(AB64*AC64)*(1+Z64/100)+AA64</f>
        <v>0</v>
      </c>
    </row>
    <row r="65" spans="1:31" x14ac:dyDescent="0.15">
      <c r="A65" s="411" t="s">
        <v>41</v>
      </c>
      <c r="B65" s="412" t="s">
        <v>168</v>
      </c>
      <c r="C65" s="413"/>
      <c r="D65" s="413"/>
      <c r="E65" s="413"/>
      <c r="F65" s="413"/>
      <c r="G65" s="413"/>
      <c r="H65" s="413"/>
      <c r="I65" s="413"/>
      <c r="J65" s="413"/>
      <c r="K65" s="413"/>
      <c r="L65" s="413"/>
      <c r="M65" s="413"/>
      <c r="N65" s="413"/>
      <c r="O65" s="413"/>
      <c r="P65" s="413"/>
      <c r="Q65" s="413"/>
      <c r="R65" s="413"/>
      <c r="S65" s="413"/>
      <c r="T65" s="413"/>
      <c r="U65" s="413"/>
      <c r="V65" s="413"/>
      <c r="W65" s="413"/>
      <c r="X65" s="413"/>
      <c r="Y65" s="413"/>
      <c r="Z65" s="413"/>
      <c r="AA65" s="414"/>
      <c r="AB65" s="415">
        <f t="shared" ref="AB65:AB107" si="5">SUM(C65:Y65)</f>
        <v>0</v>
      </c>
      <c r="AC65" s="416">
        <v>1760</v>
      </c>
      <c r="AD65" s="417"/>
      <c r="AE65" s="418">
        <f t="shared" si="4"/>
        <v>0</v>
      </c>
    </row>
    <row r="66" spans="1:31" x14ac:dyDescent="0.15">
      <c r="A66" s="440" t="s">
        <v>94</v>
      </c>
      <c r="B66" s="412" t="s">
        <v>7</v>
      </c>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13"/>
      <c r="AA66" s="414" t="s">
        <v>8</v>
      </c>
      <c r="AB66" s="415">
        <f t="shared" si="5"/>
        <v>0</v>
      </c>
      <c r="AC66" s="416">
        <v>5680</v>
      </c>
      <c r="AD66" s="417"/>
      <c r="AE66" s="418">
        <f t="shared" si="4"/>
        <v>0</v>
      </c>
    </row>
    <row r="67" spans="1:31" x14ac:dyDescent="0.15">
      <c r="A67" s="411" t="s">
        <v>466</v>
      </c>
      <c r="B67" s="412" t="s">
        <v>7</v>
      </c>
      <c r="C67" s="413"/>
      <c r="D67" s="413"/>
      <c r="E67" s="413" t="s">
        <v>8</v>
      </c>
      <c r="F67" s="413"/>
      <c r="G67" s="413"/>
      <c r="H67" s="413"/>
      <c r="I67" s="413"/>
      <c r="J67" s="413"/>
      <c r="K67" s="413"/>
      <c r="L67" s="413"/>
      <c r="M67" s="413"/>
      <c r="N67" s="413"/>
      <c r="O67" s="413"/>
      <c r="P67" s="413"/>
      <c r="Q67" s="413"/>
      <c r="R67" s="413"/>
      <c r="S67" s="413"/>
      <c r="T67" s="413"/>
      <c r="U67" s="413"/>
      <c r="V67" s="413"/>
      <c r="W67" s="413"/>
      <c r="X67" s="413"/>
      <c r="Y67" s="413"/>
      <c r="Z67" s="413"/>
      <c r="AA67" s="414"/>
      <c r="AB67" s="415">
        <f t="shared" si="5"/>
        <v>0</v>
      </c>
      <c r="AC67" s="416">
        <v>6240</v>
      </c>
      <c r="AD67" s="417"/>
      <c r="AE67" s="418">
        <f t="shared" si="4"/>
        <v>0</v>
      </c>
    </row>
    <row r="68" spans="1:31" x14ac:dyDescent="0.15">
      <c r="A68" s="411" t="s">
        <v>467</v>
      </c>
      <c r="B68" s="412" t="s">
        <v>7</v>
      </c>
      <c r="C68" s="413"/>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4" t="s">
        <v>8</v>
      </c>
      <c r="AB68" s="415">
        <f t="shared" si="5"/>
        <v>0</v>
      </c>
      <c r="AC68" s="416">
        <v>6368</v>
      </c>
      <c r="AD68" s="417"/>
      <c r="AE68" s="418">
        <f t="shared" si="4"/>
        <v>0</v>
      </c>
    </row>
    <row r="69" spans="1:31" x14ac:dyDescent="0.15">
      <c r="A69" s="411" t="s">
        <v>468</v>
      </c>
      <c r="B69" s="412" t="s">
        <v>7</v>
      </c>
      <c r="C69" s="413"/>
      <c r="D69" s="413"/>
      <c r="E69" s="413"/>
      <c r="F69" s="413" t="s">
        <v>8</v>
      </c>
      <c r="G69" s="413"/>
      <c r="H69" s="413"/>
      <c r="I69" s="413"/>
      <c r="J69" s="413" t="s">
        <v>8</v>
      </c>
      <c r="K69" s="413"/>
      <c r="L69" s="413"/>
      <c r="M69" s="413"/>
      <c r="N69" s="413"/>
      <c r="O69" s="413"/>
      <c r="P69" s="413"/>
      <c r="Q69" s="413"/>
      <c r="R69" s="413"/>
      <c r="S69" s="413"/>
      <c r="T69" s="413"/>
      <c r="U69" s="413"/>
      <c r="V69" s="413"/>
      <c r="W69" s="413"/>
      <c r="X69" s="413"/>
      <c r="Y69" s="413"/>
      <c r="Z69" s="413"/>
      <c r="AA69" s="414"/>
      <c r="AB69" s="415">
        <f t="shared" si="5"/>
        <v>0</v>
      </c>
      <c r="AC69" s="416">
        <v>7200</v>
      </c>
      <c r="AD69" s="417"/>
      <c r="AE69" s="418">
        <f t="shared" si="4"/>
        <v>0</v>
      </c>
    </row>
    <row r="70" spans="1:31" x14ac:dyDescent="0.15">
      <c r="A70" s="440" t="s">
        <v>95</v>
      </c>
      <c r="B70" s="412" t="s">
        <v>7</v>
      </c>
      <c r="C70" s="413"/>
      <c r="D70" s="413"/>
      <c r="E70" s="413"/>
      <c r="F70" s="413" t="s">
        <v>8</v>
      </c>
      <c r="G70" s="413"/>
      <c r="H70" s="413" t="s">
        <v>8</v>
      </c>
      <c r="I70" s="413"/>
      <c r="J70" s="413"/>
      <c r="K70" s="413"/>
      <c r="L70" s="413"/>
      <c r="M70" s="413"/>
      <c r="N70" s="413"/>
      <c r="O70" s="413"/>
      <c r="P70" s="413"/>
      <c r="Q70" s="413"/>
      <c r="R70" s="413"/>
      <c r="S70" s="413"/>
      <c r="T70" s="413"/>
      <c r="U70" s="413"/>
      <c r="V70" s="413"/>
      <c r="W70" s="413"/>
      <c r="X70" s="413"/>
      <c r="Y70" s="413"/>
      <c r="Z70" s="413"/>
      <c r="AA70" s="414"/>
      <c r="AB70" s="415">
        <f t="shared" si="5"/>
        <v>0</v>
      </c>
      <c r="AC70" s="416">
        <v>6160</v>
      </c>
      <c r="AD70" s="417"/>
      <c r="AE70" s="418">
        <f t="shared" si="4"/>
        <v>0</v>
      </c>
    </row>
    <row r="71" spans="1:31" x14ac:dyDescent="0.15">
      <c r="A71" s="411" t="s">
        <v>42</v>
      </c>
      <c r="B71" s="412" t="s">
        <v>168</v>
      </c>
      <c r="C71" s="413"/>
      <c r="D71" s="413" t="s">
        <v>8</v>
      </c>
      <c r="E71" s="413"/>
      <c r="F71" s="413"/>
      <c r="G71" s="413"/>
      <c r="H71" s="413"/>
      <c r="I71" s="413"/>
      <c r="J71" s="413"/>
      <c r="K71" s="413"/>
      <c r="L71" s="413"/>
      <c r="M71" s="413"/>
      <c r="N71" s="413"/>
      <c r="O71" s="413"/>
      <c r="P71" s="413"/>
      <c r="Q71" s="413"/>
      <c r="R71" s="413"/>
      <c r="S71" s="413"/>
      <c r="T71" s="413"/>
      <c r="U71" s="413"/>
      <c r="V71" s="413"/>
      <c r="W71" s="413"/>
      <c r="X71" s="413"/>
      <c r="Y71" s="413"/>
      <c r="Z71" s="413"/>
      <c r="AA71" s="414" t="s">
        <v>8</v>
      </c>
      <c r="AB71" s="415">
        <f t="shared" si="5"/>
        <v>0</v>
      </c>
      <c r="AC71" s="416">
        <v>880</v>
      </c>
      <c r="AD71" s="417"/>
      <c r="AE71" s="418">
        <f t="shared" si="4"/>
        <v>0</v>
      </c>
    </row>
    <row r="72" spans="1:31" x14ac:dyDescent="0.15">
      <c r="A72" s="411" t="s">
        <v>82</v>
      </c>
      <c r="B72" s="412" t="s">
        <v>7</v>
      </c>
      <c r="C72" s="413"/>
      <c r="D72" s="413"/>
      <c r="E72" s="413"/>
      <c r="F72" s="413"/>
      <c r="G72" s="413"/>
      <c r="H72" s="413"/>
      <c r="I72" s="413"/>
      <c r="J72" s="413" t="s">
        <v>8</v>
      </c>
      <c r="K72" s="413"/>
      <c r="L72" s="413"/>
      <c r="M72" s="413"/>
      <c r="N72" s="413"/>
      <c r="O72" s="413"/>
      <c r="P72" s="413"/>
      <c r="Q72" s="413"/>
      <c r="R72" s="413"/>
      <c r="S72" s="413"/>
      <c r="T72" s="413"/>
      <c r="U72" s="413"/>
      <c r="V72" s="413"/>
      <c r="W72" s="413"/>
      <c r="X72" s="413"/>
      <c r="Y72" s="413"/>
      <c r="Z72" s="413"/>
      <c r="AA72" s="414"/>
      <c r="AB72" s="415">
        <f t="shared" si="5"/>
        <v>0</v>
      </c>
      <c r="AC72" s="416">
        <v>13120</v>
      </c>
      <c r="AD72" s="417"/>
      <c r="AE72" s="418">
        <f t="shared" si="4"/>
        <v>0</v>
      </c>
    </row>
    <row r="73" spans="1:31" x14ac:dyDescent="0.15">
      <c r="A73" s="441" t="s">
        <v>83</v>
      </c>
      <c r="B73" s="412" t="s">
        <v>7</v>
      </c>
      <c r="C73" s="413"/>
      <c r="D73" s="413"/>
      <c r="E73" s="413"/>
      <c r="F73" s="413"/>
      <c r="G73" s="413"/>
      <c r="H73" s="413"/>
      <c r="I73" s="413"/>
      <c r="J73" s="413"/>
      <c r="K73" s="413"/>
      <c r="L73" s="413"/>
      <c r="M73" s="413"/>
      <c r="N73" s="413"/>
      <c r="O73" s="413"/>
      <c r="P73" s="413"/>
      <c r="Q73" s="413"/>
      <c r="R73" s="413"/>
      <c r="S73" s="413"/>
      <c r="T73" s="413"/>
      <c r="U73" s="413"/>
      <c r="V73" s="413"/>
      <c r="W73" s="413"/>
      <c r="X73" s="413"/>
      <c r="Y73" s="413"/>
      <c r="Z73" s="413"/>
      <c r="AA73" s="414"/>
      <c r="AB73" s="415">
        <f t="shared" si="5"/>
        <v>0</v>
      </c>
      <c r="AC73" s="416">
        <v>1920</v>
      </c>
      <c r="AD73" s="417"/>
      <c r="AE73" s="418">
        <f t="shared" si="4"/>
        <v>0</v>
      </c>
    </row>
    <row r="74" spans="1:31" x14ac:dyDescent="0.15">
      <c r="A74" s="411" t="s">
        <v>92</v>
      </c>
      <c r="B74" s="412" t="s">
        <v>7</v>
      </c>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4"/>
      <c r="AB74" s="415">
        <f t="shared" si="5"/>
        <v>0</v>
      </c>
      <c r="AC74" s="416">
        <v>4000</v>
      </c>
      <c r="AD74" s="417"/>
      <c r="AE74" s="418">
        <f t="shared" si="4"/>
        <v>0</v>
      </c>
    </row>
    <row r="75" spans="1:31" x14ac:dyDescent="0.15">
      <c r="A75" s="411" t="s">
        <v>85</v>
      </c>
      <c r="B75" s="412" t="s">
        <v>7</v>
      </c>
      <c r="C75" s="413"/>
      <c r="D75" s="413"/>
      <c r="E75" s="413"/>
      <c r="F75" s="413"/>
      <c r="G75" s="413"/>
      <c r="H75" s="413"/>
      <c r="I75" s="413"/>
      <c r="J75" s="413" t="s">
        <v>8</v>
      </c>
      <c r="K75" s="413"/>
      <c r="L75" s="413"/>
      <c r="M75" s="413"/>
      <c r="N75" s="413"/>
      <c r="O75" s="413"/>
      <c r="P75" s="413"/>
      <c r="Q75" s="413"/>
      <c r="R75" s="413"/>
      <c r="S75" s="413"/>
      <c r="T75" s="413"/>
      <c r="U75" s="413"/>
      <c r="V75" s="413"/>
      <c r="W75" s="413"/>
      <c r="X75" s="413"/>
      <c r="Y75" s="413"/>
      <c r="Z75" s="413"/>
      <c r="AA75" s="414"/>
      <c r="AB75" s="415">
        <f t="shared" si="5"/>
        <v>0</v>
      </c>
      <c r="AC75" s="416">
        <v>6160</v>
      </c>
      <c r="AD75" s="417"/>
      <c r="AE75" s="418">
        <f t="shared" si="4"/>
        <v>0</v>
      </c>
    </row>
    <row r="76" spans="1:31" x14ac:dyDescent="0.15">
      <c r="A76" s="411" t="s">
        <v>86</v>
      </c>
      <c r="B76" s="412" t="s">
        <v>7</v>
      </c>
      <c r="C76" s="413"/>
      <c r="D76" s="413"/>
      <c r="E76" s="413"/>
      <c r="F76" s="413"/>
      <c r="G76" s="413"/>
      <c r="H76" s="413" t="s">
        <v>8</v>
      </c>
      <c r="I76" s="413"/>
      <c r="J76" s="413" t="s">
        <v>8</v>
      </c>
      <c r="K76" s="413"/>
      <c r="L76" s="413"/>
      <c r="M76" s="413"/>
      <c r="N76" s="413"/>
      <c r="O76" s="413"/>
      <c r="P76" s="413"/>
      <c r="Q76" s="413"/>
      <c r="R76" s="413"/>
      <c r="S76" s="413"/>
      <c r="T76" s="413"/>
      <c r="U76" s="413"/>
      <c r="V76" s="413"/>
      <c r="W76" s="413"/>
      <c r="X76" s="413"/>
      <c r="Y76" s="413"/>
      <c r="Z76" s="413"/>
      <c r="AA76" s="414"/>
      <c r="AB76" s="415">
        <f t="shared" si="5"/>
        <v>0</v>
      </c>
      <c r="AC76" s="416">
        <v>6160</v>
      </c>
      <c r="AD76" s="417"/>
      <c r="AE76" s="418">
        <f t="shared" si="4"/>
        <v>0</v>
      </c>
    </row>
    <row r="77" spans="1:31" x14ac:dyDescent="0.15">
      <c r="A77" s="411" t="s">
        <v>87</v>
      </c>
      <c r="B77" s="412" t="s">
        <v>7</v>
      </c>
      <c r="C77" s="413"/>
      <c r="D77" s="413"/>
      <c r="E77" s="413"/>
      <c r="F77" s="413"/>
      <c r="G77" s="413"/>
      <c r="H77" s="413"/>
      <c r="I77" s="413"/>
      <c r="J77" s="413"/>
      <c r="K77" s="413"/>
      <c r="L77" s="413"/>
      <c r="M77" s="413"/>
      <c r="N77" s="413"/>
      <c r="O77" s="413"/>
      <c r="P77" s="413"/>
      <c r="Q77" s="413"/>
      <c r="R77" s="413"/>
      <c r="S77" s="413"/>
      <c r="T77" s="413"/>
      <c r="U77" s="413"/>
      <c r="V77" s="413"/>
      <c r="W77" s="413"/>
      <c r="X77" s="413"/>
      <c r="Y77" s="413"/>
      <c r="Z77" s="413"/>
      <c r="AA77" s="414" t="s">
        <v>8</v>
      </c>
      <c r="AB77" s="415">
        <f t="shared" si="5"/>
        <v>0</v>
      </c>
      <c r="AC77" s="416">
        <v>7200</v>
      </c>
      <c r="AD77" s="417"/>
      <c r="AE77" s="418">
        <f t="shared" si="4"/>
        <v>0</v>
      </c>
    </row>
    <row r="78" spans="1:31" x14ac:dyDescent="0.15">
      <c r="A78" s="411" t="s">
        <v>469</v>
      </c>
      <c r="B78" s="412" t="s">
        <v>7</v>
      </c>
      <c r="C78" s="413"/>
      <c r="D78" s="413"/>
      <c r="E78" s="413"/>
      <c r="F78" s="413"/>
      <c r="G78" s="413"/>
      <c r="H78" s="413"/>
      <c r="I78" s="413"/>
      <c r="J78" s="413"/>
      <c r="K78" s="413"/>
      <c r="L78" s="413"/>
      <c r="M78" s="413"/>
      <c r="N78" s="413"/>
      <c r="O78" s="413"/>
      <c r="P78" s="413"/>
      <c r="Q78" s="413"/>
      <c r="R78" s="413"/>
      <c r="S78" s="413"/>
      <c r="T78" s="413"/>
      <c r="U78" s="413"/>
      <c r="V78" s="413"/>
      <c r="W78" s="413"/>
      <c r="X78" s="413"/>
      <c r="Y78" s="413"/>
      <c r="Z78" s="413"/>
      <c r="AA78" s="414"/>
      <c r="AB78" s="415">
        <f t="shared" si="5"/>
        <v>0</v>
      </c>
      <c r="AC78" s="416">
        <v>5680</v>
      </c>
      <c r="AD78" s="417"/>
      <c r="AE78" s="418">
        <f t="shared" si="4"/>
        <v>0</v>
      </c>
    </row>
    <row r="79" spans="1:31" x14ac:dyDescent="0.15">
      <c r="A79" s="411" t="s">
        <v>155</v>
      </c>
      <c r="B79" s="412" t="s">
        <v>7</v>
      </c>
      <c r="C79" s="413"/>
      <c r="D79" s="413"/>
      <c r="E79" s="413"/>
      <c r="F79" s="413"/>
      <c r="G79" s="413"/>
      <c r="H79" s="413"/>
      <c r="I79" s="413"/>
      <c r="J79" s="413"/>
      <c r="K79" s="413"/>
      <c r="L79" s="413"/>
      <c r="M79" s="413"/>
      <c r="N79" s="413"/>
      <c r="O79" s="413"/>
      <c r="P79" s="413"/>
      <c r="Q79" s="413"/>
      <c r="R79" s="413"/>
      <c r="S79" s="413"/>
      <c r="T79" s="413"/>
      <c r="U79" s="413"/>
      <c r="V79" s="413"/>
      <c r="W79" s="413"/>
      <c r="X79" s="413"/>
      <c r="Y79" s="413"/>
      <c r="Z79" s="413"/>
      <c r="AA79" s="414"/>
      <c r="AB79" s="415">
        <f t="shared" si="5"/>
        <v>0</v>
      </c>
      <c r="AC79" s="416">
        <v>5680</v>
      </c>
      <c r="AD79" s="417"/>
      <c r="AE79" s="418">
        <f t="shared" si="4"/>
        <v>0</v>
      </c>
    </row>
    <row r="80" spans="1:31" x14ac:dyDescent="0.15">
      <c r="A80" s="411" t="s">
        <v>88</v>
      </c>
      <c r="B80" s="412" t="s">
        <v>7</v>
      </c>
      <c r="C80" s="413"/>
      <c r="D80" s="413"/>
      <c r="E80" s="413"/>
      <c r="F80" s="413"/>
      <c r="G80" s="413"/>
      <c r="H80" s="413"/>
      <c r="I80" s="413"/>
      <c r="J80" s="413"/>
      <c r="K80" s="413"/>
      <c r="L80" s="413"/>
      <c r="M80" s="413"/>
      <c r="N80" s="413"/>
      <c r="O80" s="413"/>
      <c r="P80" s="413"/>
      <c r="Q80" s="413"/>
      <c r="R80" s="413"/>
      <c r="S80" s="413"/>
      <c r="T80" s="413"/>
      <c r="U80" s="413"/>
      <c r="V80" s="413"/>
      <c r="W80" s="413"/>
      <c r="X80" s="413"/>
      <c r="Y80" s="413"/>
      <c r="Z80" s="413"/>
      <c r="AA80" s="414"/>
      <c r="AB80" s="415">
        <f t="shared" si="5"/>
        <v>0</v>
      </c>
      <c r="AC80" s="416">
        <v>4000</v>
      </c>
      <c r="AD80" s="417"/>
      <c r="AE80" s="418">
        <f t="shared" si="4"/>
        <v>0</v>
      </c>
    </row>
    <row r="81" spans="1:31" x14ac:dyDescent="0.15">
      <c r="A81" s="411" t="s">
        <v>241</v>
      </c>
      <c r="B81" s="412" t="s">
        <v>7</v>
      </c>
      <c r="C81" s="413"/>
      <c r="D81" s="413"/>
      <c r="E81" s="413"/>
      <c r="F81" s="413"/>
      <c r="G81" s="413"/>
      <c r="H81" s="413" t="s">
        <v>8</v>
      </c>
      <c r="I81" s="413"/>
      <c r="J81" s="413"/>
      <c r="K81" s="413"/>
      <c r="L81" s="413"/>
      <c r="M81" s="413"/>
      <c r="N81" s="413"/>
      <c r="O81" s="413"/>
      <c r="P81" s="413"/>
      <c r="Q81" s="413"/>
      <c r="R81" s="413"/>
      <c r="S81" s="413"/>
      <c r="T81" s="413"/>
      <c r="U81" s="413"/>
      <c r="V81" s="413"/>
      <c r="W81" s="413"/>
      <c r="X81" s="413"/>
      <c r="Y81" s="413"/>
      <c r="Z81" s="413"/>
      <c r="AA81" s="414"/>
      <c r="AB81" s="415">
        <f t="shared" si="5"/>
        <v>0</v>
      </c>
      <c r="AC81" s="416">
        <v>800</v>
      </c>
      <c r="AD81" s="417"/>
      <c r="AE81" s="418">
        <f t="shared" si="4"/>
        <v>0</v>
      </c>
    </row>
    <row r="82" spans="1:31" x14ac:dyDescent="0.15">
      <c r="A82" s="411" t="s">
        <v>89</v>
      </c>
      <c r="B82" s="412" t="s">
        <v>7</v>
      </c>
      <c r="C82" s="413"/>
      <c r="D82" s="413"/>
      <c r="E82" s="413"/>
      <c r="F82" s="413"/>
      <c r="G82" s="413"/>
      <c r="H82" s="413"/>
      <c r="I82" s="413"/>
      <c r="J82" s="413"/>
      <c r="K82" s="413"/>
      <c r="L82" s="413"/>
      <c r="M82" s="413"/>
      <c r="N82" s="413"/>
      <c r="O82" s="413"/>
      <c r="P82" s="413"/>
      <c r="Q82" s="413"/>
      <c r="R82" s="413"/>
      <c r="S82" s="413"/>
      <c r="T82" s="413"/>
      <c r="U82" s="413"/>
      <c r="V82" s="413"/>
      <c r="W82" s="413"/>
      <c r="X82" s="413"/>
      <c r="Y82" s="413"/>
      <c r="Z82" s="413"/>
      <c r="AA82" s="414"/>
      <c r="AB82" s="415">
        <f t="shared" si="5"/>
        <v>0</v>
      </c>
      <c r="AC82" s="416">
        <v>960</v>
      </c>
      <c r="AD82" s="417"/>
      <c r="AE82" s="418">
        <f t="shared" si="4"/>
        <v>0</v>
      </c>
    </row>
    <row r="83" spans="1:31" x14ac:dyDescent="0.15">
      <c r="A83" s="411" t="s">
        <v>242</v>
      </c>
      <c r="B83" s="412" t="s">
        <v>7</v>
      </c>
      <c r="C83" s="413"/>
      <c r="D83" s="413"/>
      <c r="E83" s="413"/>
      <c r="F83" s="413"/>
      <c r="G83" s="413"/>
      <c r="H83" s="413"/>
      <c r="I83" s="413"/>
      <c r="J83" s="413"/>
      <c r="K83" s="413"/>
      <c r="L83" s="413"/>
      <c r="M83" s="413"/>
      <c r="N83" s="413"/>
      <c r="O83" s="413"/>
      <c r="P83" s="413"/>
      <c r="Q83" s="413"/>
      <c r="R83" s="413"/>
      <c r="S83" s="413"/>
      <c r="T83" s="413"/>
      <c r="U83" s="413"/>
      <c r="V83" s="413"/>
      <c r="W83" s="413"/>
      <c r="X83" s="413"/>
      <c r="Y83" s="413"/>
      <c r="Z83" s="413"/>
      <c r="AA83" s="414"/>
      <c r="AB83" s="415">
        <f t="shared" si="5"/>
        <v>0</v>
      </c>
      <c r="AC83" s="416">
        <v>1216</v>
      </c>
      <c r="AD83" s="417"/>
      <c r="AE83" s="418">
        <f t="shared" si="4"/>
        <v>0</v>
      </c>
    </row>
    <row r="84" spans="1:31" x14ac:dyDescent="0.15">
      <c r="A84" s="411" t="s">
        <v>96</v>
      </c>
      <c r="B84" s="412" t="s">
        <v>6</v>
      </c>
      <c r="C84" s="413"/>
      <c r="D84" s="413"/>
      <c r="E84" s="413"/>
      <c r="F84" s="413"/>
      <c r="G84" s="413"/>
      <c r="H84" s="413"/>
      <c r="I84" s="413"/>
      <c r="J84" s="413"/>
      <c r="K84" s="413"/>
      <c r="L84" s="413"/>
      <c r="M84" s="413"/>
      <c r="N84" s="413"/>
      <c r="O84" s="413"/>
      <c r="P84" s="413"/>
      <c r="Q84" s="413"/>
      <c r="R84" s="413"/>
      <c r="S84" s="413"/>
      <c r="T84" s="413"/>
      <c r="U84" s="413"/>
      <c r="V84" s="413"/>
      <c r="W84" s="413"/>
      <c r="X84" s="413"/>
      <c r="Y84" s="413"/>
      <c r="Z84" s="413"/>
      <c r="AA84" s="414"/>
      <c r="AB84" s="415">
        <f t="shared" si="5"/>
        <v>0</v>
      </c>
      <c r="AC84" s="416">
        <v>1040</v>
      </c>
      <c r="AD84" s="417"/>
      <c r="AE84" s="418">
        <f t="shared" si="4"/>
        <v>0</v>
      </c>
    </row>
    <row r="85" spans="1:31" x14ac:dyDescent="0.15">
      <c r="A85" s="411" t="s">
        <v>90</v>
      </c>
      <c r="B85" s="412" t="s">
        <v>6</v>
      </c>
      <c r="C85" s="413"/>
      <c r="D85" s="413"/>
      <c r="E85" s="413"/>
      <c r="F85" s="413"/>
      <c r="G85" s="413"/>
      <c r="H85" s="413"/>
      <c r="I85" s="413"/>
      <c r="J85" s="413"/>
      <c r="K85" s="413"/>
      <c r="L85" s="413"/>
      <c r="M85" s="413"/>
      <c r="N85" s="413"/>
      <c r="O85" s="413"/>
      <c r="P85" s="413"/>
      <c r="Q85" s="413"/>
      <c r="R85" s="413"/>
      <c r="S85" s="413"/>
      <c r="T85" s="413"/>
      <c r="U85" s="413"/>
      <c r="V85" s="413"/>
      <c r="W85" s="413"/>
      <c r="X85" s="413"/>
      <c r="Y85" s="413"/>
      <c r="Z85" s="413"/>
      <c r="AA85" s="414"/>
      <c r="AB85" s="415">
        <f t="shared" si="5"/>
        <v>0</v>
      </c>
      <c r="AC85" s="416">
        <v>24</v>
      </c>
      <c r="AD85" s="417"/>
      <c r="AE85" s="418">
        <f t="shared" si="4"/>
        <v>0</v>
      </c>
    </row>
    <row r="86" spans="1:31" x14ac:dyDescent="0.15">
      <c r="A86" s="440" t="s">
        <v>188</v>
      </c>
      <c r="B86" s="412" t="s">
        <v>7</v>
      </c>
      <c r="C86" s="413"/>
      <c r="D86" s="413"/>
      <c r="E86" s="413"/>
      <c r="F86" s="413"/>
      <c r="G86" s="413"/>
      <c r="H86" s="413"/>
      <c r="I86" s="413"/>
      <c r="J86" s="413"/>
      <c r="K86" s="413"/>
      <c r="L86" s="413"/>
      <c r="M86" s="413"/>
      <c r="N86" s="413"/>
      <c r="O86" s="413"/>
      <c r="P86" s="413"/>
      <c r="Q86" s="413"/>
      <c r="R86" s="413"/>
      <c r="S86" s="413"/>
      <c r="T86" s="413"/>
      <c r="U86" s="413"/>
      <c r="V86" s="413"/>
      <c r="W86" s="413"/>
      <c r="X86" s="413"/>
      <c r="Y86" s="413"/>
      <c r="Z86" s="413"/>
      <c r="AA86" s="414"/>
      <c r="AB86" s="415">
        <f t="shared" si="5"/>
        <v>0</v>
      </c>
      <c r="AC86" s="416">
        <v>4800</v>
      </c>
      <c r="AD86" s="417"/>
      <c r="AE86" s="418">
        <f t="shared" si="4"/>
        <v>0</v>
      </c>
    </row>
    <row r="87" spans="1:31" x14ac:dyDescent="0.15">
      <c r="A87" s="440" t="s">
        <v>470</v>
      </c>
      <c r="B87" s="412" t="s">
        <v>7</v>
      </c>
      <c r="C87" s="413"/>
      <c r="D87" s="413"/>
      <c r="E87" s="413"/>
      <c r="F87" s="413"/>
      <c r="G87" s="413"/>
      <c r="H87" s="413"/>
      <c r="I87" s="413"/>
      <c r="J87" s="413"/>
      <c r="K87" s="413"/>
      <c r="L87" s="413"/>
      <c r="M87" s="413"/>
      <c r="N87" s="413"/>
      <c r="O87" s="413"/>
      <c r="P87" s="413"/>
      <c r="Q87" s="413"/>
      <c r="R87" s="413"/>
      <c r="S87" s="413"/>
      <c r="T87" s="413"/>
      <c r="U87" s="413"/>
      <c r="V87" s="413"/>
      <c r="W87" s="413"/>
      <c r="X87" s="413"/>
      <c r="Y87" s="413"/>
      <c r="Z87" s="413"/>
      <c r="AA87" s="414"/>
      <c r="AB87" s="415">
        <f t="shared" si="5"/>
        <v>0</v>
      </c>
      <c r="AC87" s="416">
        <v>3840</v>
      </c>
      <c r="AD87" s="417"/>
      <c r="AE87" s="418">
        <f t="shared" si="4"/>
        <v>0</v>
      </c>
    </row>
    <row r="88" spans="1:31" x14ac:dyDescent="0.15">
      <c r="A88" s="440" t="s">
        <v>189</v>
      </c>
      <c r="B88" s="412" t="s">
        <v>7</v>
      </c>
      <c r="C88" s="413"/>
      <c r="D88" s="413"/>
      <c r="E88" s="413"/>
      <c r="F88" s="413"/>
      <c r="G88" s="413"/>
      <c r="H88" s="413"/>
      <c r="I88" s="413"/>
      <c r="J88" s="413"/>
      <c r="K88" s="413"/>
      <c r="L88" s="413"/>
      <c r="M88" s="413"/>
      <c r="N88" s="413"/>
      <c r="O88" s="413"/>
      <c r="P88" s="413"/>
      <c r="Q88" s="413"/>
      <c r="R88" s="413"/>
      <c r="S88" s="413"/>
      <c r="T88" s="413"/>
      <c r="U88" s="413"/>
      <c r="V88" s="413"/>
      <c r="W88" s="413"/>
      <c r="X88" s="413"/>
      <c r="Y88" s="413"/>
      <c r="Z88" s="413"/>
      <c r="AA88" s="414"/>
      <c r="AB88" s="415">
        <f t="shared" si="5"/>
        <v>0</v>
      </c>
      <c r="AC88" s="416">
        <v>6880</v>
      </c>
      <c r="AD88" s="417"/>
      <c r="AE88" s="418">
        <f t="shared" si="4"/>
        <v>0</v>
      </c>
    </row>
    <row r="89" spans="1:31" x14ac:dyDescent="0.15">
      <c r="A89" s="440" t="s">
        <v>190</v>
      </c>
      <c r="B89" s="412" t="s">
        <v>7</v>
      </c>
      <c r="C89" s="413"/>
      <c r="D89" s="413"/>
      <c r="E89" s="413"/>
      <c r="F89" s="413"/>
      <c r="G89" s="413"/>
      <c r="H89" s="413"/>
      <c r="I89" s="413"/>
      <c r="J89" s="413"/>
      <c r="K89" s="413"/>
      <c r="L89" s="413"/>
      <c r="M89" s="413"/>
      <c r="N89" s="413"/>
      <c r="O89" s="413"/>
      <c r="P89" s="413"/>
      <c r="Q89" s="413"/>
      <c r="R89" s="413"/>
      <c r="S89" s="413"/>
      <c r="T89" s="413"/>
      <c r="U89" s="413"/>
      <c r="V89" s="413"/>
      <c r="W89" s="413"/>
      <c r="X89" s="413"/>
      <c r="Y89" s="413"/>
      <c r="Z89" s="413"/>
      <c r="AA89" s="414"/>
      <c r="AB89" s="415">
        <f t="shared" si="5"/>
        <v>0</v>
      </c>
      <c r="AC89" s="416">
        <v>7360</v>
      </c>
      <c r="AD89" s="417"/>
      <c r="AE89" s="418">
        <f t="shared" si="4"/>
        <v>0</v>
      </c>
    </row>
    <row r="90" spans="1:31" x14ac:dyDescent="0.15">
      <c r="A90" s="411" t="s">
        <v>243</v>
      </c>
      <c r="B90" s="412" t="s">
        <v>7</v>
      </c>
      <c r="C90" s="413"/>
      <c r="D90" s="413"/>
      <c r="E90" s="413"/>
      <c r="F90" s="413"/>
      <c r="G90" s="413"/>
      <c r="H90" s="413"/>
      <c r="I90" s="413"/>
      <c r="J90" s="413"/>
      <c r="K90" s="413"/>
      <c r="L90" s="413"/>
      <c r="M90" s="413"/>
      <c r="N90" s="413"/>
      <c r="O90" s="413"/>
      <c r="P90" s="413"/>
      <c r="Q90" s="413"/>
      <c r="R90" s="413"/>
      <c r="S90" s="413"/>
      <c r="T90" s="413"/>
      <c r="U90" s="413"/>
      <c r="V90" s="413"/>
      <c r="W90" s="413"/>
      <c r="X90" s="413"/>
      <c r="Y90" s="413"/>
      <c r="Z90" s="413"/>
      <c r="AA90" s="414"/>
      <c r="AB90" s="415">
        <f t="shared" si="5"/>
        <v>0</v>
      </c>
      <c r="AC90" s="416">
        <v>6560</v>
      </c>
      <c r="AD90" s="417"/>
      <c r="AE90" s="418">
        <f t="shared" si="4"/>
        <v>0</v>
      </c>
    </row>
    <row r="91" spans="1:31" x14ac:dyDescent="0.15">
      <c r="A91" s="411" t="s">
        <v>91</v>
      </c>
      <c r="B91" s="412" t="s">
        <v>7</v>
      </c>
      <c r="C91" s="413"/>
      <c r="D91" s="413"/>
      <c r="E91" s="413"/>
      <c r="F91" s="413"/>
      <c r="G91" s="413"/>
      <c r="H91" s="413"/>
      <c r="I91" s="413"/>
      <c r="J91" s="413"/>
      <c r="K91" s="413"/>
      <c r="L91" s="413"/>
      <c r="M91" s="413"/>
      <c r="N91" s="413"/>
      <c r="O91" s="413"/>
      <c r="P91" s="413"/>
      <c r="Q91" s="413"/>
      <c r="R91" s="413"/>
      <c r="S91" s="413"/>
      <c r="T91" s="413"/>
      <c r="U91" s="413"/>
      <c r="V91" s="413"/>
      <c r="W91" s="413"/>
      <c r="X91" s="413"/>
      <c r="Y91" s="413"/>
      <c r="Z91" s="413"/>
      <c r="AA91" s="414"/>
      <c r="AB91" s="415">
        <f t="shared" si="5"/>
        <v>0</v>
      </c>
      <c r="AC91" s="416">
        <v>2560</v>
      </c>
      <c r="AD91" s="417"/>
      <c r="AE91" s="418">
        <f t="shared" si="4"/>
        <v>0</v>
      </c>
    </row>
    <row r="92" spans="1:31" x14ac:dyDescent="0.15">
      <c r="A92" s="411" t="s">
        <v>182</v>
      </c>
      <c r="B92" s="412" t="s">
        <v>7</v>
      </c>
      <c r="C92" s="413"/>
      <c r="D92" s="413"/>
      <c r="E92" s="413"/>
      <c r="F92" s="413"/>
      <c r="G92" s="413"/>
      <c r="H92" s="413"/>
      <c r="I92" s="413"/>
      <c r="J92" s="413"/>
      <c r="K92" s="413"/>
      <c r="L92" s="413"/>
      <c r="M92" s="413"/>
      <c r="N92" s="413"/>
      <c r="O92" s="413"/>
      <c r="P92" s="413"/>
      <c r="Q92" s="413"/>
      <c r="R92" s="413"/>
      <c r="S92" s="413"/>
      <c r="T92" s="413"/>
      <c r="U92" s="413"/>
      <c r="V92" s="413"/>
      <c r="W92" s="413"/>
      <c r="X92" s="413"/>
      <c r="Y92" s="413"/>
      <c r="Z92" s="413"/>
      <c r="AA92" s="414"/>
      <c r="AB92" s="415">
        <f t="shared" si="5"/>
        <v>0</v>
      </c>
      <c r="AC92" s="416">
        <v>4000</v>
      </c>
      <c r="AD92" s="417"/>
      <c r="AE92" s="418">
        <f t="shared" si="4"/>
        <v>0</v>
      </c>
    </row>
    <row r="93" spans="1:31" x14ac:dyDescent="0.15">
      <c r="A93" s="411" t="s">
        <v>183</v>
      </c>
      <c r="B93" s="412" t="s">
        <v>7</v>
      </c>
      <c r="C93" s="413"/>
      <c r="D93" s="413"/>
      <c r="E93" s="413"/>
      <c r="F93" s="413"/>
      <c r="G93" s="413"/>
      <c r="H93" s="413"/>
      <c r="I93" s="413"/>
      <c r="J93" s="413"/>
      <c r="K93" s="413"/>
      <c r="L93" s="413"/>
      <c r="M93" s="413"/>
      <c r="N93" s="413"/>
      <c r="O93" s="413"/>
      <c r="P93" s="413"/>
      <c r="Q93" s="413"/>
      <c r="R93" s="413"/>
      <c r="S93" s="413"/>
      <c r="T93" s="413"/>
      <c r="U93" s="413"/>
      <c r="V93" s="413"/>
      <c r="W93" s="413"/>
      <c r="X93" s="413"/>
      <c r="Y93" s="413"/>
      <c r="Z93" s="413"/>
      <c r="AA93" s="414"/>
      <c r="AB93" s="415">
        <f t="shared" si="5"/>
        <v>0</v>
      </c>
      <c r="AC93" s="416">
        <v>3360</v>
      </c>
      <c r="AD93" s="417"/>
      <c r="AE93" s="418">
        <f t="shared" si="4"/>
        <v>0</v>
      </c>
    </row>
    <row r="94" spans="1:31" x14ac:dyDescent="0.15">
      <c r="A94" s="411" t="s">
        <v>184</v>
      </c>
      <c r="B94" s="412" t="s">
        <v>7</v>
      </c>
      <c r="C94" s="413"/>
      <c r="D94" s="413"/>
      <c r="E94" s="413"/>
      <c r="F94" s="413"/>
      <c r="G94" s="413"/>
      <c r="H94" s="413" t="s">
        <v>8</v>
      </c>
      <c r="I94" s="413"/>
      <c r="J94" s="413"/>
      <c r="K94" s="413"/>
      <c r="L94" s="413"/>
      <c r="M94" s="413"/>
      <c r="N94" s="413"/>
      <c r="O94" s="413"/>
      <c r="P94" s="413"/>
      <c r="Q94" s="413"/>
      <c r="R94" s="413"/>
      <c r="S94" s="413"/>
      <c r="T94" s="413"/>
      <c r="U94" s="413"/>
      <c r="V94" s="413"/>
      <c r="W94" s="413"/>
      <c r="X94" s="413"/>
      <c r="Y94" s="413"/>
      <c r="Z94" s="413"/>
      <c r="AA94" s="414"/>
      <c r="AB94" s="415">
        <f t="shared" si="5"/>
        <v>0</v>
      </c>
      <c r="AC94" s="416">
        <v>2800</v>
      </c>
      <c r="AD94" s="417"/>
      <c r="AE94" s="418">
        <f t="shared" si="4"/>
        <v>0</v>
      </c>
    </row>
    <row r="95" spans="1:31" x14ac:dyDescent="0.15">
      <c r="A95" s="411" t="s">
        <v>471</v>
      </c>
      <c r="B95" s="412" t="s">
        <v>168</v>
      </c>
      <c r="C95" s="413"/>
      <c r="D95" s="413"/>
      <c r="E95" s="413"/>
      <c r="F95" s="413"/>
      <c r="G95" s="413"/>
      <c r="H95" s="413"/>
      <c r="I95" s="413"/>
      <c r="J95" s="413"/>
      <c r="K95" s="413"/>
      <c r="L95" s="413"/>
      <c r="M95" s="413"/>
      <c r="N95" s="413"/>
      <c r="O95" s="413"/>
      <c r="P95" s="413"/>
      <c r="Q95" s="413"/>
      <c r="R95" s="413"/>
      <c r="S95" s="413"/>
      <c r="T95" s="413"/>
      <c r="U95" s="413"/>
      <c r="V95" s="413"/>
      <c r="W95" s="413"/>
      <c r="X95" s="413"/>
      <c r="Y95" s="413"/>
      <c r="Z95" s="413"/>
      <c r="AA95" s="414"/>
      <c r="AB95" s="415">
        <f t="shared" si="5"/>
        <v>0</v>
      </c>
      <c r="AC95" s="416">
        <v>288</v>
      </c>
      <c r="AD95" s="417"/>
      <c r="AE95" s="418">
        <f t="shared" si="4"/>
        <v>0</v>
      </c>
    </row>
    <row r="96" spans="1:31" x14ac:dyDescent="0.15">
      <c r="A96" s="411" t="s">
        <v>472</v>
      </c>
      <c r="B96" s="412" t="s">
        <v>168</v>
      </c>
      <c r="C96" s="413"/>
      <c r="D96" s="413"/>
      <c r="E96" s="413"/>
      <c r="F96" s="413"/>
      <c r="G96" s="413"/>
      <c r="H96" s="413"/>
      <c r="I96" s="413"/>
      <c r="J96" s="413"/>
      <c r="K96" s="413"/>
      <c r="L96" s="413"/>
      <c r="M96" s="413"/>
      <c r="N96" s="413"/>
      <c r="O96" s="413"/>
      <c r="P96" s="413"/>
      <c r="Q96" s="413"/>
      <c r="R96" s="413"/>
      <c r="S96" s="413"/>
      <c r="T96" s="413"/>
      <c r="U96" s="413"/>
      <c r="V96" s="413"/>
      <c r="W96" s="413"/>
      <c r="X96" s="413"/>
      <c r="Y96" s="413"/>
      <c r="Z96" s="413"/>
      <c r="AA96" s="414"/>
      <c r="AB96" s="415">
        <f t="shared" si="5"/>
        <v>0</v>
      </c>
      <c r="AC96" s="416">
        <v>320</v>
      </c>
      <c r="AD96" s="417"/>
      <c r="AE96" s="418">
        <f t="shared" si="4"/>
        <v>0</v>
      </c>
    </row>
    <row r="97" spans="1:31" x14ac:dyDescent="0.15">
      <c r="A97" s="411" t="s">
        <v>28</v>
      </c>
      <c r="B97" s="412" t="s">
        <v>7</v>
      </c>
      <c r="C97" s="413"/>
      <c r="D97" s="413"/>
      <c r="E97" s="413"/>
      <c r="F97" s="413"/>
      <c r="G97" s="413"/>
      <c r="H97" s="413"/>
      <c r="I97" s="413"/>
      <c r="J97" s="413"/>
      <c r="K97" s="413"/>
      <c r="L97" s="413"/>
      <c r="M97" s="413"/>
      <c r="N97" s="413"/>
      <c r="O97" s="413"/>
      <c r="P97" s="413"/>
      <c r="Q97" s="413"/>
      <c r="R97" s="413"/>
      <c r="S97" s="413"/>
      <c r="T97" s="413"/>
      <c r="U97" s="413"/>
      <c r="V97" s="413"/>
      <c r="W97" s="413"/>
      <c r="X97" s="413"/>
      <c r="Y97" s="413"/>
      <c r="Z97" s="413"/>
      <c r="AA97" s="414"/>
      <c r="AB97" s="415">
        <f t="shared" si="5"/>
        <v>0</v>
      </c>
      <c r="AC97" s="416">
        <v>1600</v>
      </c>
      <c r="AD97" s="417"/>
      <c r="AE97" s="418">
        <f t="shared" si="4"/>
        <v>0</v>
      </c>
    </row>
    <row r="98" spans="1:31" x14ac:dyDescent="0.15">
      <c r="A98" s="442" t="s">
        <v>473</v>
      </c>
      <c r="B98" s="412" t="s">
        <v>7</v>
      </c>
      <c r="C98" s="413"/>
      <c r="D98" s="413"/>
      <c r="E98" s="413"/>
      <c r="F98" s="413"/>
      <c r="G98" s="413"/>
      <c r="H98" s="413"/>
      <c r="I98" s="413"/>
      <c r="J98" s="413"/>
      <c r="K98" s="413"/>
      <c r="L98" s="413"/>
      <c r="M98" s="413"/>
      <c r="N98" s="413"/>
      <c r="O98" s="413"/>
      <c r="P98" s="413"/>
      <c r="Q98" s="413"/>
      <c r="R98" s="413"/>
      <c r="S98" s="413"/>
      <c r="T98" s="413"/>
      <c r="U98" s="413"/>
      <c r="V98" s="413"/>
      <c r="W98" s="413"/>
      <c r="X98" s="413"/>
      <c r="Y98" s="413"/>
      <c r="Z98" s="413"/>
      <c r="AA98" s="414"/>
      <c r="AB98" s="415">
        <f t="shared" si="5"/>
        <v>0</v>
      </c>
      <c r="AC98" s="416">
        <v>32000</v>
      </c>
      <c r="AD98" s="417"/>
      <c r="AE98" s="418">
        <f t="shared" si="4"/>
        <v>0</v>
      </c>
    </row>
    <row r="99" spans="1:31" x14ac:dyDescent="0.15">
      <c r="A99" s="442" t="s">
        <v>474</v>
      </c>
      <c r="B99" s="412" t="s">
        <v>7</v>
      </c>
      <c r="C99" s="413"/>
      <c r="D99" s="413"/>
      <c r="E99" s="413"/>
      <c r="F99" s="413"/>
      <c r="G99" s="413"/>
      <c r="H99" s="413"/>
      <c r="I99" s="413"/>
      <c r="J99" s="413"/>
      <c r="K99" s="413"/>
      <c r="L99" s="413"/>
      <c r="M99" s="413"/>
      <c r="N99" s="413"/>
      <c r="O99" s="413"/>
      <c r="P99" s="413"/>
      <c r="Q99" s="413"/>
      <c r="R99" s="413"/>
      <c r="S99" s="413"/>
      <c r="T99" s="413"/>
      <c r="U99" s="413"/>
      <c r="V99" s="413"/>
      <c r="W99" s="413"/>
      <c r="X99" s="413"/>
      <c r="Y99" s="413"/>
      <c r="Z99" s="413"/>
      <c r="AA99" s="414"/>
      <c r="AB99" s="415">
        <f t="shared" si="5"/>
        <v>0</v>
      </c>
      <c r="AC99" s="416">
        <v>56000</v>
      </c>
      <c r="AD99" s="417"/>
      <c r="AE99" s="418">
        <f t="shared" si="4"/>
        <v>0</v>
      </c>
    </row>
    <row r="100" spans="1:31" x14ac:dyDescent="0.15">
      <c r="A100" s="442" t="s">
        <v>475</v>
      </c>
      <c r="B100" s="412" t="s">
        <v>7</v>
      </c>
      <c r="C100" s="413"/>
      <c r="D100" s="413"/>
      <c r="E100" s="413"/>
      <c r="F100" s="413"/>
      <c r="G100" s="413"/>
      <c r="H100" s="413"/>
      <c r="I100" s="413"/>
      <c r="J100" s="413"/>
      <c r="K100" s="413"/>
      <c r="L100" s="413"/>
      <c r="M100" s="413"/>
      <c r="N100" s="413"/>
      <c r="O100" s="413"/>
      <c r="P100" s="413"/>
      <c r="Q100" s="413"/>
      <c r="R100" s="413"/>
      <c r="S100" s="413"/>
      <c r="T100" s="413"/>
      <c r="U100" s="413"/>
      <c r="V100" s="413"/>
      <c r="W100" s="413"/>
      <c r="X100" s="413"/>
      <c r="Y100" s="413"/>
      <c r="Z100" s="413"/>
      <c r="AA100" s="414"/>
      <c r="AB100" s="415">
        <f t="shared" si="5"/>
        <v>0</v>
      </c>
      <c r="AC100" s="416">
        <v>112000</v>
      </c>
      <c r="AD100" s="417"/>
      <c r="AE100" s="418">
        <f t="shared" si="4"/>
        <v>0</v>
      </c>
    </row>
    <row r="101" spans="1:31" x14ac:dyDescent="0.15">
      <c r="A101" s="442" t="s">
        <v>476</v>
      </c>
      <c r="B101" s="412" t="s">
        <v>6</v>
      </c>
      <c r="C101" s="413"/>
      <c r="D101" s="413"/>
      <c r="E101" s="413"/>
      <c r="F101" s="413"/>
      <c r="G101" s="413"/>
      <c r="H101" s="413"/>
      <c r="I101" s="413"/>
      <c r="J101" s="413"/>
      <c r="K101" s="413"/>
      <c r="L101" s="413"/>
      <c r="M101" s="413"/>
      <c r="N101" s="413"/>
      <c r="O101" s="413"/>
      <c r="P101" s="413"/>
      <c r="Q101" s="413"/>
      <c r="R101" s="413"/>
      <c r="S101" s="413"/>
      <c r="T101" s="413"/>
      <c r="U101" s="413"/>
      <c r="V101" s="413"/>
      <c r="W101" s="413"/>
      <c r="X101" s="413"/>
      <c r="Y101" s="413"/>
      <c r="Z101" s="413"/>
      <c r="AA101" s="414"/>
      <c r="AB101" s="415">
        <f t="shared" si="5"/>
        <v>0</v>
      </c>
      <c r="AC101" s="416">
        <v>8.8000000000000007</v>
      </c>
      <c r="AD101" s="417"/>
      <c r="AE101" s="418">
        <f t="shared" si="4"/>
        <v>0</v>
      </c>
    </row>
    <row r="102" spans="1:31" x14ac:dyDescent="0.15">
      <c r="A102" s="442" t="s">
        <v>481</v>
      </c>
      <c r="B102" s="412" t="s">
        <v>7</v>
      </c>
      <c r="C102" s="413"/>
      <c r="D102" s="413"/>
      <c r="E102" s="413" t="s">
        <v>8</v>
      </c>
      <c r="F102" s="413"/>
      <c r="G102" s="413"/>
      <c r="H102" s="413" t="s">
        <v>8</v>
      </c>
      <c r="I102" s="413"/>
      <c r="J102" s="413" t="s">
        <v>8</v>
      </c>
      <c r="K102" s="413"/>
      <c r="L102" s="413"/>
      <c r="M102" s="413"/>
      <c r="N102" s="413"/>
      <c r="O102" s="413"/>
      <c r="P102" s="413"/>
      <c r="Q102" s="413"/>
      <c r="R102" s="413"/>
      <c r="S102" s="413"/>
      <c r="T102" s="413"/>
      <c r="U102" s="413"/>
      <c r="V102" s="413"/>
      <c r="W102" s="413"/>
      <c r="X102" s="413"/>
      <c r="Y102" s="413"/>
      <c r="Z102" s="413"/>
      <c r="AA102" s="414"/>
      <c r="AB102" s="415">
        <f t="shared" si="5"/>
        <v>0</v>
      </c>
      <c r="AC102" s="416">
        <v>2400</v>
      </c>
      <c r="AD102" s="417"/>
      <c r="AE102" s="418">
        <f t="shared" si="4"/>
        <v>0</v>
      </c>
    </row>
    <row r="103" spans="1:31" x14ac:dyDescent="0.15">
      <c r="A103" s="442" t="s">
        <v>482</v>
      </c>
      <c r="B103" s="412" t="s">
        <v>7</v>
      </c>
      <c r="C103" s="413"/>
      <c r="D103" s="413"/>
      <c r="E103" s="413"/>
      <c r="F103" s="413"/>
      <c r="G103" s="413"/>
      <c r="H103" s="413"/>
      <c r="I103" s="413"/>
      <c r="J103" s="413"/>
      <c r="K103" s="413"/>
      <c r="L103" s="413"/>
      <c r="M103" s="413"/>
      <c r="N103" s="413"/>
      <c r="O103" s="413"/>
      <c r="P103" s="413"/>
      <c r="Q103" s="413"/>
      <c r="R103" s="413"/>
      <c r="S103" s="413"/>
      <c r="T103" s="413"/>
      <c r="U103" s="413"/>
      <c r="V103" s="413"/>
      <c r="W103" s="413"/>
      <c r="X103" s="413"/>
      <c r="Y103" s="413"/>
      <c r="Z103" s="413"/>
      <c r="AA103" s="414"/>
      <c r="AB103" s="415">
        <f t="shared" si="5"/>
        <v>0</v>
      </c>
      <c r="AC103" s="416">
        <v>4000</v>
      </c>
      <c r="AD103" s="417"/>
      <c r="AE103" s="418">
        <f t="shared" si="4"/>
        <v>0</v>
      </c>
    </row>
    <row r="104" spans="1:31" x14ac:dyDescent="0.15">
      <c r="A104" s="442" t="s">
        <v>483</v>
      </c>
      <c r="B104" s="412" t="s">
        <v>7</v>
      </c>
      <c r="C104" s="413"/>
      <c r="D104" s="413"/>
      <c r="E104" s="413"/>
      <c r="F104" s="413"/>
      <c r="G104" s="413"/>
      <c r="H104" s="413"/>
      <c r="I104" s="413"/>
      <c r="J104" s="413"/>
      <c r="K104" s="413"/>
      <c r="L104" s="413"/>
      <c r="M104" s="413"/>
      <c r="N104" s="413"/>
      <c r="O104" s="413"/>
      <c r="P104" s="413"/>
      <c r="Q104" s="413"/>
      <c r="R104" s="413"/>
      <c r="S104" s="413"/>
      <c r="T104" s="413"/>
      <c r="U104" s="413"/>
      <c r="V104" s="413"/>
      <c r="W104" s="413"/>
      <c r="X104" s="413"/>
      <c r="Y104" s="413"/>
      <c r="Z104" s="413"/>
      <c r="AA104" s="414" t="s">
        <v>8</v>
      </c>
      <c r="AB104" s="415">
        <f t="shared" si="5"/>
        <v>0</v>
      </c>
      <c r="AC104" s="416">
        <v>4400</v>
      </c>
      <c r="AD104" s="417"/>
      <c r="AE104" s="418">
        <f t="shared" si="4"/>
        <v>0</v>
      </c>
    </row>
    <row r="105" spans="1:31" x14ac:dyDescent="0.15">
      <c r="A105" s="442" t="s">
        <v>477</v>
      </c>
      <c r="B105" s="412" t="s">
        <v>7</v>
      </c>
      <c r="C105" s="413"/>
      <c r="D105" s="413"/>
      <c r="E105" s="413"/>
      <c r="F105" s="413"/>
      <c r="G105" s="413"/>
      <c r="H105" s="413" t="s">
        <v>8</v>
      </c>
      <c r="I105" s="413"/>
      <c r="J105" s="413"/>
      <c r="K105" s="413"/>
      <c r="L105" s="413"/>
      <c r="M105" s="413"/>
      <c r="N105" s="413"/>
      <c r="O105" s="413"/>
      <c r="P105" s="413"/>
      <c r="Q105" s="413"/>
      <c r="R105" s="413"/>
      <c r="S105" s="413"/>
      <c r="T105" s="413"/>
      <c r="U105" s="413"/>
      <c r="V105" s="413"/>
      <c r="W105" s="413"/>
      <c r="X105" s="413"/>
      <c r="Y105" s="413"/>
      <c r="Z105" s="413"/>
      <c r="AA105" s="414"/>
      <c r="AB105" s="415">
        <f t="shared" si="5"/>
        <v>0</v>
      </c>
      <c r="AC105" s="416">
        <v>4000</v>
      </c>
      <c r="AD105" s="417"/>
      <c r="AE105" s="418">
        <f t="shared" si="4"/>
        <v>0</v>
      </c>
    </row>
    <row r="106" spans="1:31" x14ac:dyDescent="0.15">
      <c r="A106" s="442" t="s">
        <v>478</v>
      </c>
      <c r="B106" s="412" t="s">
        <v>6</v>
      </c>
      <c r="C106" s="413"/>
      <c r="D106" s="413"/>
      <c r="E106" s="413"/>
      <c r="F106" s="413"/>
      <c r="G106" s="413"/>
      <c r="H106" s="413"/>
      <c r="I106" s="413"/>
      <c r="J106" s="413"/>
      <c r="K106" s="413"/>
      <c r="L106" s="413"/>
      <c r="M106" s="413"/>
      <c r="N106" s="413"/>
      <c r="O106" s="413"/>
      <c r="P106" s="413"/>
      <c r="Q106" s="413"/>
      <c r="R106" s="413"/>
      <c r="S106" s="413"/>
      <c r="T106" s="413"/>
      <c r="U106" s="413"/>
      <c r="V106" s="413"/>
      <c r="W106" s="413"/>
      <c r="X106" s="413"/>
      <c r="Y106" s="413"/>
      <c r="Z106" s="413"/>
      <c r="AA106" s="414"/>
      <c r="AB106" s="415">
        <f t="shared" si="5"/>
        <v>0</v>
      </c>
      <c r="AC106" s="416">
        <v>16</v>
      </c>
      <c r="AD106" s="417"/>
      <c r="AE106" s="418">
        <f t="shared" si="4"/>
        <v>0</v>
      </c>
    </row>
    <row r="107" spans="1:31" x14ac:dyDescent="0.15">
      <c r="A107" s="420" t="s">
        <v>115</v>
      </c>
      <c r="B107" s="421" t="s">
        <v>79</v>
      </c>
      <c r="C107" s="413"/>
      <c r="D107" s="413"/>
      <c r="E107" s="413"/>
      <c r="F107" s="413"/>
      <c r="G107" s="413"/>
      <c r="H107" s="413"/>
      <c r="I107" s="413"/>
      <c r="J107" s="413"/>
      <c r="K107" s="413"/>
      <c r="L107" s="413"/>
      <c r="M107" s="413"/>
      <c r="N107" s="413"/>
      <c r="O107" s="413"/>
      <c r="P107" s="413"/>
      <c r="Q107" s="413"/>
      <c r="R107" s="413"/>
      <c r="S107" s="413"/>
      <c r="T107" s="413"/>
      <c r="U107" s="413"/>
      <c r="V107" s="413"/>
      <c r="W107" s="413"/>
      <c r="X107" s="413"/>
      <c r="Y107" s="413"/>
      <c r="Z107" s="413"/>
      <c r="AA107" s="414"/>
      <c r="AB107" s="415">
        <f t="shared" si="5"/>
        <v>0</v>
      </c>
      <c r="AC107" s="422">
        <v>0</v>
      </c>
      <c r="AD107" s="417"/>
      <c r="AE107" s="418">
        <f t="shared" si="4"/>
        <v>0</v>
      </c>
    </row>
    <row r="108" spans="1:31" x14ac:dyDescent="0.15">
      <c r="A108" s="420" t="s">
        <v>115</v>
      </c>
      <c r="B108" s="421" t="s">
        <v>79</v>
      </c>
      <c r="C108" s="413"/>
      <c r="D108" s="413"/>
      <c r="E108" s="413"/>
      <c r="F108" s="413"/>
      <c r="G108" s="413"/>
      <c r="H108" s="413"/>
      <c r="I108" s="413"/>
      <c r="J108" s="413"/>
      <c r="K108" s="413"/>
      <c r="L108" s="413"/>
      <c r="M108" s="413"/>
      <c r="N108" s="413"/>
      <c r="O108" s="413"/>
      <c r="P108" s="413"/>
      <c r="Q108" s="413"/>
      <c r="R108" s="413"/>
      <c r="S108" s="413"/>
      <c r="T108" s="413"/>
      <c r="U108" s="413"/>
      <c r="V108" s="413"/>
      <c r="W108" s="413"/>
      <c r="X108" s="413"/>
      <c r="Y108" s="413"/>
      <c r="Z108" s="413"/>
      <c r="AA108" s="414"/>
      <c r="AB108" s="415">
        <f t="shared" ref="AB108:AB116" si="6">SUM(C108:Y108)</f>
        <v>0</v>
      </c>
      <c r="AC108" s="422">
        <v>0</v>
      </c>
      <c r="AD108" s="409"/>
      <c r="AE108" s="418">
        <f t="shared" ref="AE108:AE116" si="7">(AB108*AC108)*(1+Z108/100)+AA108</f>
        <v>0</v>
      </c>
    </row>
    <row r="109" spans="1:31" x14ac:dyDescent="0.15">
      <c r="A109" s="420" t="s">
        <v>115</v>
      </c>
      <c r="B109" s="421" t="s">
        <v>79</v>
      </c>
      <c r="C109" s="413"/>
      <c r="D109" s="413"/>
      <c r="E109" s="413"/>
      <c r="F109" s="413"/>
      <c r="G109" s="413"/>
      <c r="H109" s="413"/>
      <c r="I109" s="413"/>
      <c r="J109" s="413"/>
      <c r="K109" s="413"/>
      <c r="L109" s="413"/>
      <c r="M109" s="413"/>
      <c r="N109" s="413"/>
      <c r="O109" s="413"/>
      <c r="P109" s="413"/>
      <c r="Q109" s="413"/>
      <c r="R109" s="413"/>
      <c r="S109" s="413"/>
      <c r="T109" s="413"/>
      <c r="U109" s="413"/>
      <c r="V109" s="413"/>
      <c r="W109" s="413"/>
      <c r="X109" s="413"/>
      <c r="Y109" s="413"/>
      <c r="Z109" s="413"/>
      <c r="AA109" s="414"/>
      <c r="AB109" s="415">
        <f t="shared" si="6"/>
        <v>0</v>
      </c>
      <c r="AC109" s="422">
        <v>0</v>
      </c>
      <c r="AD109" s="409"/>
      <c r="AE109" s="418">
        <f t="shared" si="7"/>
        <v>0</v>
      </c>
    </row>
    <row r="110" spans="1:31" x14ac:dyDescent="0.15">
      <c r="A110" s="420" t="s">
        <v>115</v>
      </c>
      <c r="B110" s="421" t="s">
        <v>79</v>
      </c>
      <c r="C110" s="413"/>
      <c r="D110" s="413"/>
      <c r="E110" s="413"/>
      <c r="F110" s="413"/>
      <c r="G110" s="413"/>
      <c r="H110" s="413"/>
      <c r="I110" s="413"/>
      <c r="J110" s="413"/>
      <c r="K110" s="413"/>
      <c r="L110" s="413"/>
      <c r="M110" s="413"/>
      <c r="N110" s="413"/>
      <c r="O110" s="413"/>
      <c r="P110" s="413"/>
      <c r="Q110" s="413"/>
      <c r="R110" s="413"/>
      <c r="S110" s="413"/>
      <c r="T110" s="413"/>
      <c r="U110" s="413"/>
      <c r="V110" s="413"/>
      <c r="W110" s="413"/>
      <c r="X110" s="413"/>
      <c r="Y110" s="413"/>
      <c r="Z110" s="413"/>
      <c r="AA110" s="414"/>
      <c r="AB110" s="415">
        <f t="shared" si="6"/>
        <v>0</v>
      </c>
      <c r="AC110" s="422">
        <v>0</v>
      </c>
      <c r="AD110" s="409"/>
      <c r="AE110" s="418">
        <f t="shared" si="7"/>
        <v>0</v>
      </c>
    </row>
    <row r="111" spans="1:31" x14ac:dyDescent="0.15">
      <c r="A111" s="420" t="s">
        <v>115</v>
      </c>
      <c r="B111" s="421" t="s">
        <v>79</v>
      </c>
      <c r="C111" s="413"/>
      <c r="D111" s="413"/>
      <c r="E111" s="413"/>
      <c r="F111" s="413"/>
      <c r="G111" s="413"/>
      <c r="H111" s="413"/>
      <c r="I111" s="413"/>
      <c r="J111" s="413"/>
      <c r="K111" s="413"/>
      <c r="L111" s="413"/>
      <c r="M111" s="413"/>
      <c r="N111" s="413"/>
      <c r="O111" s="413"/>
      <c r="P111" s="413"/>
      <c r="Q111" s="413"/>
      <c r="R111" s="413"/>
      <c r="S111" s="413"/>
      <c r="T111" s="413"/>
      <c r="U111" s="413"/>
      <c r="V111" s="413"/>
      <c r="W111" s="413"/>
      <c r="X111" s="413"/>
      <c r="Y111" s="413"/>
      <c r="Z111" s="413"/>
      <c r="AA111" s="414"/>
      <c r="AB111" s="415">
        <f t="shared" si="6"/>
        <v>0</v>
      </c>
      <c r="AC111" s="422">
        <v>0</v>
      </c>
      <c r="AD111" s="409"/>
      <c r="AE111" s="418">
        <f t="shared" si="7"/>
        <v>0</v>
      </c>
    </row>
    <row r="112" spans="1:31" x14ac:dyDescent="0.15">
      <c r="A112" s="420" t="s">
        <v>115</v>
      </c>
      <c r="B112" s="421" t="s">
        <v>79</v>
      </c>
      <c r="C112" s="413"/>
      <c r="D112" s="413"/>
      <c r="E112" s="413"/>
      <c r="F112" s="413"/>
      <c r="G112" s="413"/>
      <c r="H112" s="413"/>
      <c r="I112" s="413"/>
      <c r="J112" s="413"/>
      <c r="K112" s="413"/>
      <c r="L112" s="413"/>
      <c r="M112" s="413"/>
      <c r="N112" s="413"/>
      <c r="O112" s="413"/>
      <c r="P112" s="413"/>
      <c r="Q112" s="413"/>
      <c r="R112" s="413"/>
      <c r="S112" s="413"/>
      <c r="T112" s="413"/>
      <c r="U112" s="413"/>
      <c r="V112" s="413"/>
      <c r="W112" s="413"/>
      <c r="X112" s="413"/>
      <c r="Y112" s="413"/>
      <c r="Z112" s="413"/>
      <c r="AA112" s="414"/>
      <c r="AB112" s="415">
        <f t="shared" si="6"/>
        <v>0</v>
      </c>
      <c r="AC112" s="422">
        <v>0</v>
      </c>
      <c r="AD112" s="409"/>
      <c r="AE112" s="418">
        <f t="shared" si="7"/>
        <v>0</v>
      </c>
    </row>
    <row r="113" spans="1:31" x14ac:dyDescent="0.15">
      <c r="A113" s="420" t="s">
        <v>115</v>
      </c>
      <c r="B113" s="421" t="s">
        <v>79</v>
      </c>
      <c r="C113" s="413"/>
      <c r="D113" s="413"/>
      <c r="E113" s="413"/>
      <c r="F113" s="413"/>
      <c r="G113" s="413"/>
      <c r="H113" s="413"/>
      <c r="I113" s="413"/>
      <c r="J113" s="413"/>
      <c r="K113" s="413"/>
      <c r="L113" s="413"/>
      <c r="M113" s="413"/>
      <c r="N113" s="413"/>
      <c r="O113" s="413"/>
      <c r="P113" s="413"/>
      <c r="Q113" s="413"/>
      <c r="R113" s="413"/>
      <c r="S113" s="413"/>
      <c r="T113" s="413"/>
      <c r="U113" s="413"/>
      <c r="V113" s="413"/>
      <c r="W113" s="413"/>
      <c r="X113" s="413"/>
      <c r="Y113" s="413"/>
      <c r="Z113" s="413"/>
      <c r="AA113" s="414"/>
      <c r="AB113" s="415">
        <f t="shared" si="6"/>
        <v>0</v>
      </c>
      <c r="AC113" s="422">
        <v>0</v>
      </c>
      <c r="AD113" s="444"/>
      <c r="AE113" s="418">
        <f t="shared" si="7"/>
        <v>0</v>
      </c>
    </row>
    <row r="114" spans="1:31" x14ac:dyDescent="0.15">
      <c r="A114" s="420" t="s">
        <v>115</v>
      </c>
      <c r="B114" s="421" t="s">
        <v>79</v>
      </c>
      <c r="C114" s="413"/>
      <c r="D114" s="413"/>
      <c r="E114" s="413"/>
      <c r="F114" s="413"/>
      <c r="G114" s="413"/>
      <c r="H114" s="413"/>
      <c r="I114" s="413"/>
      <c r="J114" s="413"/>
      <c r="K114" s="413"/>
      <c r="L114" s="413"/>
      <c r="M114" s="413"/>
      <c r="N114" s="413"/>
      <c r="O114" s="413"/>
      <c r="P114" s="413"/>
      <c r="Q114" s="413"/>
      <c r="R114" s="413"/>
      <c r="S114" s="413"/>
      <c r="T114" s="413"/>
      <c r="U114" s="413"/>
      <c r="V114" s="413"/>
      <c r="W114" s="413"/>
      <c r="X114" s="413"/>
      <c r="Y114" s="413"/>
      <c r="Z114" s="413"/>
      <c r="AA114" s="414"/>
      <c r="AB114" s="415">
        <f t="shared" si="6"/>
        <v>0</v>
      </c>
      <c r="AC114" s="422">
        <v>0</v>
      </c>
      <c r="AD114" s="444"/>
      <c r="AE114" s="418">
        <f t="shared" si="7"/>
        <v>0</v>
      </c>
    </row>
    <row r="115" spans="1:31" x14ac:dyDescent="0.15">
      <c r="A115" s="420" t="s">
        <v>115</v>
      </c>
      <c r="B115" s="421" t="s">
        <v>79</v>
      </c>
      <c r="C115" s="413"/>
      <c r="D115" s="413"/>
      <c r="E115" s="413"/>
      <c r="F115" s="413"/>
      <c r="G115" s="413"/>
      <c r="H115" s="413"/>
      <c r="I115" s="413"/>
      <c r="J115" s="413"/>
      <c r="K115" s="413"/>
      <c r="L115" s="413"/>
      <c r="M115" s="413"/>
      <c r="N115" s="413"/>
      <c r="O115" s="413"/>
      <c r="P115" s="413"/>
      <c r="Q115" s="413"/>
      <c r="R115" s="413"/>
      <c r="S115" s="413"/>
      <c r="T115" s="413"/>
      <c r="U115" s="413"/>
      <c r="V115" s="413"/>
      <c r="W115" s="413"/>
      <c r="X115" s="413"/>
      <c r="Y115" s="413"/>
      <c r="Z115" s="413"/>
      <c r="AA115" s="414"/>
      <c r="AB115" s="415">
        <f t="shared" si="6"/>
        <v>0</v>
      </c>
      <c r="AC115" s="422">
        <v>0</v>
      </c>
      <c r="AD115" s="444"/>
      <c r="AE115" s="418">
        <f t="shared" si="7"/>
        <v>0</v>
      </c>
    </row>
    <row r="116" spans="1:31" x14ac:dyDescent="0.15">
      <c r="A116" s="420" t="s">
        <v>115</v>
      </c>
      <c r="B116" s="421" t="s">
        <v>79</v>
      </c>
      <c r="C116" s="413"/>
      <c r="D116" s="413"/>
      <c r="E116" s="413"/>
      <c r="F116" s="413"/>
      <c r="G116" s="413"/>
      <c r="H116" s="413"/>
      <c r="I116" s="413"/>
      <c r="J116" s="413"/>
      <c r="K116" s="413"/>
      <c r="L116" s="413"/>
      <c r="M116" s="413"/>
      <c r="N116" s="413"/>
      <c r="O116" s="413"/>
      <c r="P116" s="413"/>
      <c r="Q116" s="413"/>
      <c r="R116" s="413"/>
      <c r="S116" s="413"/>
      <c r="T116" s="413"/>
      <c r="U116" s="413"/>
      <c r="V116" s="413"/>
      <c r="W116" s="413"/>
      <c r="X116" s="413"/>
      <c r="Y116" s="413"/>
      <c r="Z116" s="413"/>
      <c r="AA116" s="414"/>
      <c r="AB116" s="415">
        <f t="shared" si="6"/>
        <v>0</v>
      </c>
      <c r="AC116" s="422">
        <v>0</v>
      </c>
      <c r="AD116" s="444"/>
      <c r="AE116" s="418">
        <f t="shared" si="7"/>
        <v>0</v>
      </c>
    </row>
    <row r="117" spans="1:31" x14ac:dyDescent="0.15">
      <c r="C117" s="445"/>
      <c r="D117" s="445"/>
      <c r="E117" s="445"/>
      <c r="F117" s="445"/>
      <c r="G117" s="445"/>
      <c r="H117" s="445"/>
      <c r="I117" s="445"/>
      <c r="J117" s="445"/>
      <c r="K117" s="445"/>
      <c r="L117" s="445"/>
      <c r="M117" s="445"/>
      <c r="N117" s="445"/>
      <c r="O117" s="445"/>
      <c r="P117" s="445"/>
      <c r="Q117" s="445"/>
      <c r="R117" s="445"/>
      <c r="S117" s="445"/>
      <c r="T117" s="445"/>
      <c r="U117" s="445"/>
      <c r="V117" s="445"/>
      <c r="W117" s="445"/>
      <c r="X117" s="445"/>
      <c r="Y117" s="445"/>
      <c r="Z117" s="445"/>
      <c r="AA117" s="445"/>
      <c r="AC117" s="432"/>
      <c r="AD117" s="443" t="s">
        <v>84</v>
      </c>
      <c r="AE117" s="429">
        <f>SUM(AE64:AE116)</f>
        <v>0</v>
      </c>
    </row>
    <row r="118" spans="1:31" x14ac:dyDescent="0.15">
      <c r="C118" s="445"/>
      <c r="D118" s="445"/>
      <c r="E118" s="445"/>
      <c r="F118" s="445"/>
      <c r="G118" s="445"/>
      <c r="H118" s="445"/>
      <c r="I118" s="445"/>
      <c r="J118" s="445"/>
      <c r="K118" s="445"/>
      <c r="L118" s="445"/>
      <c r="M118" s="445"/>
      <c r="N118" s="445"/>
      <c r="O118" s="445"/>
      <c r="P118" s="445"/>
      <c r="Q118" s="445"/>
      <c r="R118" s="445"/>
      <c r="S118" s="445"/>
      <c r="T118" s="445"/>
      <c r="U118" s="445"/>
      <c r="V118" s="445"/>
      <c r="W118" s="445"/>
      <c r="X118" s="445"/>
      <c r="Y118" s="445"/>
      <c r="Z118" s="445"/>
      <c r="AA118" s="445"/>
    </row>
    <row r="119" spans="1:31" x14ac:dyDescent="0.15">
      <c r="C119" s="445"/>
      <c r="D119" s="445"/>
      <c r="E119" s="445"/>
      <c r="F119" s="445"/>
      <c r="G119" s="445"/>
      <c r="H119" s="445"/>
      <c r="I119" s="445"/>
      <c r="J119" s="445"/>
      <c r="K119" s="445"/>
      <c r="L119" s="445"/>
      <c r="M119" s="445"/>
      <c r="N119" s="445"/>
      <c r="O119" s="445"/>
      <c r="P119" s="445"/>
      <c r="Q119" s="445"/>
      <c r="R119" s="445"/>
      <c r="S119" s="445"/>
      <c r="T119" s="445"/>
      <c r="U119" s="445"/>
      <c r="V119" s="445"/>
      <c r="W119" s="445"/>
      <c r="X119" s="445"/>
      <c r="Y119" s="445"/>
      <c r="Z119" s="445"/>
      <c r="AA119" s="445"/>
    </row>
    <row r="120" spans="1:31" x14ac:dyDescent="0.15">
      <c r="C120" s="445"/>
      <c r="D120" s="445"/>
      <c r="E120" s="445"/>
      <c r="F120" s="445"/>
      <c r="G120" s="445"/>
      <c r="H120" s="445"/>
      <c r="I120" s="445"/>
      <c r="J120" s="445"/>
      <c r="K120" s="445"/>
      <c r="L120" s="445"/>
      <c r="M120" s="445"/>
      <c r="N120" s="445"/>
      <c r="O120" s="445"/>
      <c r="P120" s="445"/>
      <c r="Q120" s="445"/>
      <c r="R120" s="445"/>
      <c r="S120" s="445"/>
      <c r="T120" s="445"/>
      <c r="U120" s="445"/>
      <c r="V120" s="445"/>
      <c r="W120" s="445"/>
      <c r="X120" s="445"/>
      <c r="Y120" s="445"/>
      <c r="Z120" s="445"/>
      <c r="AA120" s="445"/>
    </row>
    <row r="121" spans="1:31" x14ac:dyDescent="0.15">
      <c r="C121" s="445"/>
      <c r="D121" s="445"/>
      <c r="E121" s="445"/>
      <c r="F121" s="445"/>
      <c r="G121" s="445"/>
      <c r="H121" s="445"/>
      <c r="I121" s="445"/>
      <c r="J121" s="445"/>
      <c r="K121" s="445"/>
      <c r="L121" s="445"/>
      <c r="M121" s="445"/>
      <c r="N121" s="445"/>
      <c r="O121" s="445"/>
      <c r="P121" s="445"/>
      <c r="Q121" s="445"/>
      <c r="R121" s="445"/>
      <c r="S121" s="445"/>
      <c r="T121" s="445"/>
      <c r="U121" s="445"/>
      <c r="V121" s="445"/>
      <c r="W121" s="445"/>
      <c r="X121" s="445"/>
      <c r="Y121" s="445"/>
      <c r="Z121" s="445"/>
      <c r="AA121" s="445"/>
    </row>
    <row r="122" spans="1:31" x14ac:dyDescent="0.15">
      <c r="C122" s="445"/>
      <c r="D122" s="445"/>
      <c r="E122" s="445"/>
      <c r="F122" s="445"/>
      <c r="G122" s="445"/>
      <c r="H122" s="445"/>
      <c r="I122" s="445"/>
      <c r="J122" s="445"/>
      <c r="K122" s="445"/>
      <c r="L122" s="445"/>
      <c r="M122" s="445"/>
      <c r="N122" s="445"/>
      <c r="O122" s="445"/>
      <c r="P122" s="445"/>
      <c r="Q122" s="445"/>
      <c r="R122" s="445"/>
      <c r="S122" s="445"/>
      <c r="T122" s="445"/>
      <c r="U122" s="445"/>
      <c r="V122" s="445"/>
      <c r="W122" s="445"/>
      <c r="X122" s="445"/>
      <c r="Y122" s="445"/>
      <c r="Z122" s="445"/>
      <c r="AA122" s="445"/>
    </row>
    <row r="123" spans="1:31" x14ac:dyDescent="0.15">
      <c r="C123" s="445"/>
      <c r="D123" s="445"/>
      <c r="E123" s="445"/>
      <c r="F123" s="445"/>
      <c r="G123" s="445"/>
      <c r="H123" s="445"/>
      <c r="I123" s="445"/>
      <c r="J123" s="445"/>
      <c r="K123" s="445"/>
      <c r="L123" s="445"/>
      <c r="M123" s="445"/>
      <c r="N123" s="445"/>
      <c r="O123" s="445"/>
      <c r="P123" s="445"/>
      <c r="Q123" s="445"/>
      <c r="R123" s="445"/>
      <c r="S123" s="445"/>
      <c r="T123" s="445"/>
      <c r="U123" s="445"/>
      <c r="V123" s="445"/>
      <c r="W123" s="445"/>
      <c r="X123" s="445"/>
      <c r="Y123" s="445"/>
      <c r="Z123" s="445"/>
      <c r="AA123" s="445"/>
    </row>
    <row r="124" spans="1:31" x14ac:dyDescent="0.15">
      <c r="C124" s="445"/>
      <c r="D124" s="445"/>
      <c r="E124" s="445"/>
      <c r="F124" s="445"/>
      <c r="G124" s="445"/>
      <c r="H124" s="445"/>
      <c r="I124" s="445"/>
      <c r="J124" s="445"/>
      <c r="K124" s="445"/>
      <c r="L124" s="445"/>
      <c r="M124" s="445"/>
      <c r="N124" s="445"/>
      <c r="O124" s="445"/>
      <c r="P124" s="445"/>
      <c r="Q124" s="445"/>
      <c r="R124" s="445"/>
      <c r="S124" s="445"/>
      <c r="T124" s="445"/>
      <c r="U124" s="445"/>
      <c r="V124" s="445"/>
      <c r="W124" s="445"/>
      <c r="X124" s="445"/>
      <c r="Y124" s="445"/>
      <c r="Z124" s="445"/>
      <c r="AA124" s="445"/>
    </row>
    <row r="125" spans="1:31" x14ac:dyDescent="0.15">
      <c r="C125" s="445"/>
      <c r="D125" s="445"/>
      <c r="E125" s="445"/>
      <c r="F125" s="445"/>
      <c r="G125" s="445"/>
      <c r="H125" s="445"/>
      <c r="I125" s="445"/>
      <c r="J125" s="445"/>
      <c r="K125" s="445"/>
      <c r="L125" s="445"/>
      <c r="M125" s="445"/>
      <c r="N125" s="445"/>
      <c r="O125" s="445"/>
      <c r="P125" s="445"/>
      <c r="Q125" s="445"/>
      <c r="R125" s="445"/>
      <c r="S125" s="445"/>
      <c r="T125" s="445"/>
      <c r="U125" s="445"/>
      <c r="V125" s="445"/>
      <c r="W125" s="445"/>
      <c r="X125" s="445"/>
      <c r="Y125" s="445"/>
      <c r="Z125" s="445"/>
      <c r="AA125" s="445"/>
    </row>
    <row r="126" spans="1:31" x14ac:dyDescent="0.15">
      <c r="C126" s="445"/>
      <c r="D126" s="445"/>
      <c r="E126" s="445"/>
      <c r="F126" s="445"/>
      <c r="G126" s="445"/>
      <c r="H126" s="445"/>
      <c r="I126" s="445"/>
      <c r="J126" s="445"/>
      <c r="K126" s="445"/>
      <c r="L126" s="445"/>
      <c r="M126" s="445"/>
      <c r="N126" s="445"/>
      <c r="O126" s="445"/>
      <c r="P126" s="445"/>
      <c r="Q126" s="445"/>
      <c r="R126" s="445"/>
      <c r="S126" s="445"/>
      <c r="T126" s="445"/>
      <c r="U126" s="445"/>
      <c r="V126" s="445"/>
      <c r="W126" s="445"/>
      <c r="X126" s="445"/>
      <c r="Y126" s="445"/>
      <c r="Z126" s="445"/>
      <c r="AA126" s="445"/>
    </row>
    <row r="127" spans="1:31" x14ac:dyDescent="0.15">
      <c r="C127" s="445"/>
      <c r="D127" s="445"/>
      <c r="E127" s="445"/>
      <c r="F127" s="445"/>
      <c r="G127" s="445"/>
      <c r="H127" s="445"/>
      <c r="I127" s="445"/>
      <c r="J127" s="445"/>
      <c r="K127" s="445"/>
      <c r="L127" s="445"/>
      <c r="M127" s="445"/>
      <c r="N127" s="445"/>
      <c r="O127" s="445"/>
      <c r="P127" s="445"/>
      <c r="Q127" s="445"/>
      <c r="R127" s="445"/>
      <c r="S127" s="445"/>
      <c r="T127" s="445"/>
      <c r="U127" s="445"/>
      <c r="V127" s="445"/>
      <c r="W127" s="445"/>
      <c r="X127" s="445"/>
      <c r="Y127" s="445"/>
      <c r="Z127" s="445"/>
      <c r="AA127" s="445"/>
    </row>
    <row r="128" spans="1:31" x14ac:dyDescent="0.15">
      <c r="C128" s="445"/>
      <c r="D128" s="445"/>
      <c r="E128" s="445"/>
      <c r="F128" s="445"/>
      <c r="G128" s="445"/>
      <c r="H128" s="445"/>
      <c r="I128" s="445"/>
      <c r="J128" s="445"/>
      <c r="K128" s="445"/>
      <c r="L128" s="445"/>
      <c r="M128" s="445"/>
      <c r="N128" s="445"/>
      <c r="O128" s="445"/>
      <c r="P128" s="445"/>
      <c r="Q128" s="445"/>
      <c r="R128" s="445"/>
      <c r="S128" s="445"/>
      <c r="T128" s="445"/>
      <c r="U128" s="445"/>
      <c r="V128" s="445"/>
      <c r="W128" s="445"/>
      <c r="X128" s="445"/>
      <c r="Y128" s="445"/>
      <c r="Z128" s="445"/>
      <c r="AA128" s="445"/>
    </row>
    <row r="129" spans="3:27" x14ac:dyDescent="0.15">
      <c r="C129" s="445"/>
      <c r="D129" s="445"/>
      <c r="E129" s="445"/>
      <c r="F129" s="445"/>
      <c r="G129" s="445"/>
      <c r="H129" s="445"/>
      <c r="I129" s="445"/>
      <c r="J129" s="445"/>
      <c r="K129" s="445"/>
      <c r="L129" s="445"/>
      <c r="M129" s="445"/>
      <c r="N129" s="445"/>
      <c r="O129" s="445"/>
      <c r="P129" s="445"/>
      <c r="Q129" s="445"/>
      <c r="R129" s="445"/>
      <c r="S129" s="445"/>
      <c r="T129" s="445"/>
      <c r="U129" s="445"/>
      <c r="V129" s="445"/>
      <c r="W129" s="445"/>
      <c r="X129" s="445"/>
      <c r="Y129" s="445"/>
      <c r="Z129" s="445"/>
      <c r="AA129" s="445"/>
    </row>
    <row r="130" spans="3:27" x14ac:dyDescent="0.15">
      <c r="C130" s="445"/>
      <c r="D130" s="445"/>
      <c r="E130" s="445"/>
      <c r="F130" s="445"/>
      <c r="G130" s="445"/>
      <c r="H130" s="445"/>
      <c r="I130" s="445"/>
      <c r="J130" s="445"/>
      <c r="K130" s="445"/>
      <c r="L130" s="445"/>
      <c r="M130" s="445"/>
      <c r="N130" s="445"/>
      <c r="O130" s="445"/>
      <c r="P130" s="445"/>
      <c r="Q130" s="445"/>
      <c r="R130" s="445"/>
      <c r="S130" s="445"/>
      <c r="T130" s="445"/>
      <c r="U130" s="445"/>
      <c r="V130" s="445"/>
      <c r="W130" s="445"/>
      <c r="X130" s="445"/>
      <c r="Y130" s="445"/>
      <c r="Z130" s="445"/>
      <c r="AA130" s="445"/>
    </row>
    <row r="131" spans="3:27" x14ac:dyDescent="0.15">
      <c r="C131" s="445"/>
      <c r="D131" s="445"/>
      <c r="E131" s="445"/>
      <c r="F131" s="445"/>
      <c r="G131" s="445"/>
      <c r="H131" s="445"/>
      <c r="I131" s="445"/>
      <c r="J131" s="445"/>
      <c r="K131" s="445"/>
      <c r="L131" s="445"/>
      <c r="M131" s="445"/>
      <c r="N131" s="445"/>
      <c r="O131" s="445"/>
      <c r="P131" s="445"/>
      <c r="Q131" s="445"/>
      <c r="R131" s="445"/>
      <c r="S131" s="445"/>
      <c r="T131" s="445"/>
      <c r="U131" s="445"/>
      <c r="V131" s="445"/>
      <c r="W131" s="445"/>
      <c r="X131" s="445"/>
      <c r="Y131" s="445"/>
      <c r="Z131" s="445"/>
      <c r="AA131" s="445"/>
    </row>
    <row r="132" spans="3:27" x14ac:dyDescent="0.15">
      <c r="C132" s="445"/>
      <c r="D132" s="445"/>
      <c r="E132" s="445"/>
      <c r="F132" s="445"/>
      <c r="G132" s="445"/>
      <c r="H132" s="445"/>
      <c r="I132" s="445"/>
      <c r="J132" s="445"/>
      <c r="K132" s="445"/>
      <c r="L132" s="445"/>
      <c r="M132" s="445"/>
      <c r="N132" s="445"/>
      <c r="O132" s="445"/>
      <c r="P132" s="445"/>
      <c r="Q132" s="445"/>
      <c r="R132" s="445"/>
      <c r="S132" s="445"/>
      <c r="T132" s="445"/>
      <c r="U132" s="445"/>
      <c r="V132" s="445"/>
      <c r="W132" s="445"/>
      <c r="X132" s="445"/>
      <c r="Y132" s="445"/>
      <c r="Z132" s="445"/>
      <c r="AA132" s="445"/>
    </row>
    <row r="133" spans="3:27" x14ac:dyDescent="0.15">
      <c r="C133" s="445"/>
      <c r="D133" s="445"/>
      <c r="E133" s="445"/>
      <c r="F133" s="445"/>
      <c r="G133" s="445"/>
      <c r="H133" s="445"/>
      <c r="I133" s="445"/>
      <c r="J133" s="445"/>
      <c r="K133" s="445"/>
      <c r="L133" s="445"/>
      <c r="M133" s="445"/>
      <c r="N133" s="445"/>
      <c r="O133" s="445"/>
      <c r="P133" s="445"/>
      <c r="Q133" s="445"/>
      <c r="R133" s="445"/>
      <c r="S133" s="445"/>
      <c r="T133" s="445"/>
      <c r="U133" s="445"/>
      <c r="V133" s="445"/>
      <c r="W133" s="445"/>
      <c r="X133" s="445"/>
      <c r="Y133" s="445"/>
      <c r="Z133" s="445"/>
      <c r="AA133" s="445"/>
    </row>
    <row r="134" spans="3:27" x14ac:dyDescent="0.15">
      <c r="C134" s="445"/>
      <c r="D134" s="445"/>
      <c r="E134" s="445"/>
      <c r="F134" s="445"/>
      <c r="G134" s="445"/>
      <c r="H134" s="445"/>
      <c r="I134" s="445"/>
      <c r="J134" s="445"/>
      <c r="K134" s="445"/>
      <c r="L134" s="445"/>
      <c r="M134" s="445"/>
      <c r="N134" s="445"/>
      <c r="O134" s="445"/>
      <c r="P134" s="445"/>
      <c r="Q134" s="445"/>
      <c r="R134" s="445"/>
      <c r="S134" s="445"/>
      <c r="T134" s="445"/>
      <c r="U134" s="445"/>
      <c r="V134" s="445"/>
      <c r="W134" s="445"/>
      <c r="X134" s="445"/>
      <c r="Y134" s="445"/>
      <c r="Z134" s="445"/>
      <c r="AA134" s="445"/>
    </row>
    <row r="135" spans="3:27" x14ac:dyDescent="0.15">
      <c r="C135" s="445"/>
      <c r="D135" s="445"/>
      <c r="E135" s="445"/>
      <c r="F135" s="445"/>
      <c r="G135" s="445"/>
      <c r="H135" s="445"/>
      <c r="I135" s="445"/>
      <c r="J135" s="445"/>
      <c r="K135" s="445"/>
      <c r="L135" s="445"/>
      <c r="M135" s="445"/>
      <c r="N135" s="445"/>
      <c r="O135" s="445"/>
      <c r="P135" s="445"/>
      <c r="Q135" s="445"/>
      <c r="R135" s="445"/>
      <c r="S135" s="445"/>
      <c r="T135" s="445"/>
      <c r="U135" s="445"/>
      <c r="V135" s="445"/>
      <c r="W135" s="445"/>
      <c r="X135" s="445"/>
      <c r="Y135" s="445"/>
      <c r="Z135" s="445"/>
      <c r="AA135" s="445"/>
    </row>
    <row r="136" spans="3:27" x14ac:dyDescent="0.15">
      <c r="C136" s="445"/>
      <c r="D136" s="445"/>
      <c r="E136" s="445"/>
      <c r="F136" s="445"/>
      <c r="G136" s="445"/>
      <c r="H136" s="445"/>
      <c r="I136" s="445"/>
      <c r="J136" s="445"/>
      <c r="K136" s="445"/>
      <c r="L136" s="445"/>
      <c r="M136" s="445"/>
      <c r="N136" s="445"/>
      <c r="O136" s="445"/>
      <c r="P136" s="445"/>
      <c r="Q136" s="445"/>
      <c r="R136" s="445"/>
      <c r="S136" s="445"/>
      <c r="T136" s="445"/>
      <c r="U136" s="445"/>
      <c r="V136" s="445"/>
      <c r="W136" s="445"/>
      <c r="X136" s="445"/>
      <c r="Y136" s="445"/>
      <c r="Z136" s="445"/>
      <c r="AA136" s="445"/>
    </row>
    <row r="137" spans="3:27" x14ac:dyDescent="0.15">
      <c r="C137" s="445"/>
      <c r="D137" s="445"/>
      <c r="E137" s="445"/>
      <c r="F137" s="445"/>
      <c r="G137" s="445"/>
      <c r="H137" s="445"/>
      <c r="I137" s="445"/>
      <c r="J137" s="445"/>
      <c r="K137" s="445"/>
      <c r="L137" s="445"/>
      <c r="M137" s="445"/>
      <c r="N137" s="445"/>
      <c r="O137" s="445"/>
      <c r="P137" s="445"/>
      <c r="Q137" s="445"/>
      <c r="R137" s="445"/>
      <c r="S137" s="445"/>
      <c r="T137" s="445"/>
      <c r="U137" s="445"/>
      <c r="V137" s="445"/>
      <c r="W137" s="445"/>
      <c r="X137" s="445"/>
      <c r="Y137" s="445"/>
      <c r="Z137" s="445"/>
      <c r="AA137" s="445"/>
    </row>
    <row r="138" spans="3:27" x14ac:dyDescent="0.15">
      <c r="C138" s="445"/>
      <c r="D138" s="445"/>
      <c r="E138" s="445"/>
      <c r="F138" s="445"/>
      <c r="G138" s="445"/>
      <c r="H138" s="445"/>
      <c r="I138" s="445"/>
      <c r="J138" s="445"/>
      <c r="K138" s="445"/>
      <c r="L138" s="445"/>
      <c r="M138" s="445"/>
      <c r="N138" s="445"/>
      <c r="O138" s="445"/>
      <c r="P138" s="445"/>
      <c r="Q138" s="445"/>
      <c r="R138" s="445"/>
      <c r="S138" s="445"/>
      <c r="T138" s="445"/>
      <c r="U138" s="445"/>
      <c r="V138" s="445"/>
      <c r="W138" s="445"/>
      <c r="X138" s="445"/>
      <c r="Y138" s="445"/>
      <c r="Z138" s="445"/>
      <c r="AA138" s="445"/>
    </row>
    <row r="139" spans="3:27" x14ac:dyDescent="0.15">
      <c r="C139" s="445"/>
      <c r="D139" s="445"/>
      <c r="E139" s="445"/>
      <c r="F139" s="445"/>
      <c r="G139" s="445"/>
      <c r="H139" s="445"/>
      <c r="I139" s="445"/>
      <c r="J139" s="445"/>
      <c r="K139" s="445"/>
      <c r="L139" s="445"/>
      <c r="M139" s="445"/>
      <c r="N139" s="445"/>
      <c r="O139" s="445"/>
      <c r="P139" s="445"/>
      <c r="Q139" s="445"/>
      <c r="R139" s="445"/>
      <c r="S139" s="445"/>
      <c r="T139" s="445"/>
      <c r="U139" s="445"/>
      <c r="V139" s="445"/>
      <c r="W139" s="445"/>
      <c r="X139" s="445"/>
      <c r="Y139" s="445"/>
      <c r="Z139" s="445"/>
      <c r="AA139" s="445"/>
    </row>
    <row r="140" spans="3:27" x14ac:dyDescent="0.15">
      <c r="C140" s="445"/>
      <c r="D140" s="445"/>
      <c r="E140" s="445"/>
      <c r="F140" s="445"/>
      <c r="G140" s="445"/>
      <c r="H140" s="445"/>
      <c r="I140" s="445"/>
      <c r="J140" s="445"/>
      <c r="K140" s="445"/>
      <c r="L140" s="445"/>
      <c r="M140" s="445"/>
      <c r="N140" s="445"/>
      <c r="O140" s="445"/>
      <c r="P140" s="445"/>
      <c r="Q140" s="445"/>
      <c r="R140" s="445"/>
      <c r="S140" s="445"/>
      <c r="T140" s="445"/>
      <c r="U140" s="445"/>
      <c r="V140" s="445"/>
      <c r="W140" s="445"/>
      <c r="X140" s="445"/>
      <c r="Y140" s="445"/>
      <c r="Z140" s="445"/>
      <c r="AA140" s="445"/>
    </row>
    <row r="141" spans="3:27" x14ac:dyDescent="0.15">
      <c r="C141" s="445"/>
      <c r="D141" s="445"/>
      <c r="E141" s="445"/>
      <c r="F141" s="445"/>
      <c r="G141" s="445"/>
      <c r="H141" s="445"/>
      <c r="I141" s="445"/>
      <c r="J141" s="445"/>
      <c r="K141" s="445"/>
      <c r="L141" s="445"/>
      <c r="M141" s="445"/>
      <c r="N141" s="445"/>
      <c r="O141" s="445"/>
      <c r="P141" s="445"/>
      <c r="Q141" s="445"/>
      <c r="R141" s="445"/>
      <c r="S141" s="445"/>
      <c r="T141" s="445"/>
      <c r="U141" s="445"/>
      <c r="V141" s="445"/>
      <c r="W141" s="445"/>
      <c r="X141" s="445"/>
      <c r="Y141" s="445"/>
      <c r="Z141" s="445"/>
      <c r="AA141" s="445"/>
    </row>
    <row r="142" spans="3:27" x14ac:dyDescent="0.15">
      <c r="C142" s="445"/>
      <c r="D142" s="445"/>
      <c r="E142" s="445"/>
      <c r="F142" s="445"/>
      <c r="G142" s="445"/>
      <c r="H142" s="445"/>
      <c r="I142" s="445"/>
      <c r="J142" s="445"/>
      <c r="K142" s="445"/>
      <c r="L142" s="445"/>
      <c r="M142" s="445"/>
      <c r="N142" s="445"/>
      <c r="O142" s="445"/>
      <c r="P142" s="445"/>
      <c r="Q142" s="445"/>
      <c r="R142" s="445"/>
      <c r="S142" s="445"/>
      <c r="T142" s="445"/>
      <c r="U142" s="445"/>
      <c r="V142" s="445"/>
      <c r="W142" s="445"/>
      <c r="X142" s="445"/>
      <c r="Y142" s="445"/>
      <c r="Z142" s="445"/>
      <c r="AA142" s="445"/>
    </row>
    <row r="143" spans="3:27" x14ac:dyDescent="0.15">
      <c r="C143" s="445"/>
      <c r="D143" s="445"/>
      <c r="E143" s="445"/>
      <c r="F143" s="445"/>
      <c r="G143" s="445"/>
      <c r="H143" s="445"/>
      <c r="I143" s="445"/>
      <c r="J143" s="445"/>
      <c r="K143" s="445"/>
      <c r="L143" s="445"/>
      <c r="M143" s="445"/>
      <c r="N143" s="445"/>
      <c r="O143" s="445"/>
      <c r="P143" s="445"/>
      <c r="Q143" s="445"/>
      <c r="R143" s="445"/>
      <c r="S143" s="445"/>
      <c r="T143" s="445"/>
      <c r="U143" s="445"/>
      <c r="V143" s="445"/>
      <c r="W143" s="445"/>
      <c r="X143" s="445"/>
      <c r="Y143" s="445"/>
      <c r="Z143" s="445"/>
      <c r="AA143" s="445"/>
    </row>
    <row r="144" spans="3:27" x14ac:dyDescent="0.15">
      <c r="C144" s="445"/>
      <c r="D144" s="445"/>
      <c r="E144" s="445"/>
      <c r="F144" s="445"/>
      <c r="G144" s="445"/>
      <c r="H144" s="445"/>
      <c r="I144" s="445"/>
      <c r="J144" s="445"/>
      <c r="K144" s="445"/>
      <c r="L144" s="445"/>
      <c r="M144" s="445"/>
      <c r="N144" s="445"/>
      <c r="O144" s="445"/>
      <c r="P144" s="445"/>
      <c r="Q144" s="445"/>
      <c r="R144" s="445"/>
      <c r="S144" s="445"/>
      <c r="T144" s="445"/>
      <c r="U144" s="445"/>
      <c r="V144" s="445"/>
      <c r="W144" s="445"/>
      <c r="X144" s="445"/>
      <c r="Y144" s="445"/>
      <c r="Z144" s="445"/>
      <c r="AA144" s="445"/>
    </row>
    <row r="145" spans="3:27" x14ac:dyDescent="0.15">
      <c r="C145" s="445"/>
      <c r="D145" s="445"/>
      <c r="E145" s="445"/>
      <c r="F145" s="445"/>
      <c r="G145" s="445"/>
      <c r="H145" s="445"/>
      <c r="I145" s="445"/>
      <c r="J145" s="445"/>
      <c r="K145" s="445"/>
      <c r="L145" s="445"/>
      <c r="M145" s="445"/>
      <c r="N145" s="445"/>
      <c r="O145" s="445"/>
      <c r="P145" s="445"/>
      <c r="Q145" s="445"/>
      <c r="R145" s="445"/>
      <c r="S145" s="445"/>
      <c r="T145" s="445"/>
      <c r="U145" s="445"/>
      <c r="V145" s="445"/>
      <c r="W145" s="445"/>
      <c r="X145" s="445"/>
      <c r="Y145" s="445"/>
      <c r="Z145" s="445"/>
      <c r="AA145" s="445"/>
    </row>
    <row r="146" spans="3:27" x14ac:dyDescent="0.15">
      <c r="C146" s="445"/>
      <c r="D146" s="445"/>
      <c r="E146" s="445"/>
      <c r="F146" s="445"/>
      <c r="G146" s="445"/>
      <c r="H146" s="445"/>
      <c r="I146" s="445"/>
      <c r="J146" s="445"/>
      <c r="K146" s="445"/>
      <c r="L146" s="445"/>
      <c r="M146" s="445"/>
      <c r="N146" s="445"/>
      <c r="O146" s="445"/>
      <c r="P146" s="445"/>
      <c r="Q146" s="445"/>
      <c r="R146" s="445"/>
      <c r="S146" s="445"/>
      <c r="T146" s="445"/>
      <c r="U146" s="445"/>
      <c r="V146" s="445"/>
      <c r="W146" s="445"/>
      <c r="X146" s="445"/>
      <c r="Y146" s="445"/>
      <c r="Z146" s="445"/>
      <c r="AA146" s="445"/>
    </row>
    <row r="147" spans="3:27" x14ac:dyDescent="0.15">
      <c r="C147" s="445"/>
      <c r="D147" s="445"/>
      <c r="E147" s="445"/>
      <c r="F147" s="445"/>
      <c r="G147" s="445"/>
      <c r="H147" s="445"/>
      <c r="I147" s="445"/>
      <c r="J147" s="445"/>
      <c r="K147" s="445"/>
      <c r="L147" s="445"/>
      <c r="M147" s="445"/>
      <c r="N147" s="445"/>
      <c r="O147" s="445"/>
      <c r="P147" s="445"/>
      <c r="Q147" s="445"/>
      <c r="R147" s="445"/>
      <c r="S147" s="445"/>
      <c r="T147" s="445"/>
      <c r="U147" s="445"/>
      <c r="V147" s="445"/>
      <c r="W147" s="445"/>
      <c r="X147" s="445"/>
      <c r="Y147" s="445"/>
      <c r="Z147" s="445"/>
      <c r="AA147" s="445"/>
    </row>
    <row r="148" spans="3:27" x14ac:dyDescent="0.15">
      <c r="C148" s="445"/>
      <c r="D148" s="445"/>
      <c r="E148" s="445"/>
      <c r="F148" s="445"/>
      <c r="G148" s="445"/>
      <c r="H148" s="445"/>
      <c r="I148" s="445"/>
      <c r="J148" s="445"/>
      <c r="K148" s="445"/>
      <c r="L148" s="445"/>
      <c r="M148" s="445"/>
      <c r="N148" s="445"/>
      <c r="O148" s="445"/>
      <c r="P148" s="445"/>
      <c r="Q148" s="445"/>
      <c r="R148" s="445"/>
      <c r="S148" s="445"/>
      <c r="T148" s="445"/>
      <c r="U148" s="445"/>
      <c r="V148" s="445"/>
      <c r="W148" s="445"/>
      <c r="X148" s="445"/>
      <c r="Y148" s="445"/>
      <c r="Z148" s="445"/>
      <c r="AA148" s="445"/>
    </row>
    <row r="149" spans="3:27" x14ac:dyDescent="0.15">
      <c r="C149" s="445"/>
      <c r="D149" s="445"/>
      <c r="E149" s="445"/>
      <c r="F149" s="445"/>
      <c r="G149" s="445"/>
      <c r="H149" s="445"/>
      <c r="I149" s="445"/>
      <c r="J149" s="445"/>
      <c r="K149" s="445"/>
      <c r="L149" s="445"/>
      <c r="M149" s="445"/>
      <c r="N149" s="445"/>
      <c r="O149" s="445"/>
      <c r="P149" s="445"/>
      <c r="Q149" s="445"/>
      <c r="R149" s="445"/>
      <c r="S149" s="445"/>
      <c r="T149" s="445"/>
      <c r="U149" s="445"/>
      <c r="V149" s="445"/>
      <c r="W149" s="445"/>
      <c r="X149" s="445"/>
      <c r="Y149" s="445"/>
      <c r="Z149" s="445"/>
      <c r="AA149" s="445"/>
    </row>
    <row r="150" spans="3:27" x14ac:dyDescent="0.15">
      <c r="C150" s="445"/>
      <c r="D150" s="445"/>
      <c r="E150" s="445"/>
      <c r="F150" s="445"/>
      <c r="G150" s="445"/>
      <c r="H150" s="445"/>
      <c r="I150" s="445"/>
      <c r="J150" s="445"/>
      <c r="K150" s="445"/>
      <c r="L150" s="445"/>
      <c r="M150" s="445"/>
      <c r="N150" s="445"/>
      <c r="O150" s="445"/>
      <c r="P150" s="445"/>
      <c r="Q150" s="445"/>
      <c r="R150" s="445"/>
      <c r="S150" s="445"/>
      <c r="T150" s="445"/>
      <c r="U150" s="445"/>
      <c r="V150" s="445"/>
      <c r="W150" s="445"/>
      <c r="X150" s="445"/>
      <c r="Y150" s="445"/>
      <c r="Z150" s="445"/>
      <c r="AA150" s="445"/>
    </row>
    <row r="151" spans="3:27" x14ac:dyDescent="0.15">
      <c r="C151" s="445"/>
      <c r="D151" s="445"/>
      <c r="E151" s="445"/>
      <c r="F151" s="445"/>
      <c r="G151" s="445"/>
      <c r="H151" s="445"/>
      <c r="I151" s="445"/>
      <c r="J151" s="445"/>
      <c r="K151" s="445"/>
      <c r="L151" s="445"/>
      <c r="M151" s="445"/>
      <c r="N151" s="445"/>
      <c r="O151" s="445"/>
      <c r="P151" s="445"/>
      <c r="Q151" s="445"/>
      <c r="R151" s="445"/>
      <c r="S151" s="445"/>
      <c r="T151" s="445"/>
      <c r="U151" s="445"/>
      <c r="V151" s="445"/>
      <c r="W151" s="445"/>
      <c r="X151" s="445"/>
      <c r="Y151" s="445"/>
      <c r="Z151" s="445"/>
      <c r="AA151" s="445"/>
    </row>
    <row r="152" spans="3:27" x14ac:dyDescent="0.15">
      <c r="C152" s="445"/>
      <c r="D152" s="445"/>
      <c r="E152" s="445"/>
      <c r="F152" s="445"/>
      <c r="G152" s="445"/>
      <c r="H152" s="445"/>
      <c r="I152" s="445"/>
      <c r="J152" s="445"/>
      <c r="K152" s="445"/>
      <c r="L152" s="445"/>
      <c r="M152" s="445"/>
      <c r="N152" s="445"/>
      <c r="O152" s="445"/>
      <c r="P152" s="445"/>
      <c r="Q152" s="445"/>
      <c r="R152" s="445"/>
      <c r="S152" s="445"/>
      <c r="T152" s="445"/>
      <c r="U152" s="445"/>
      <c r="V152" s="445"/>
      <c r="W152" s="445"/>
      <c r="X152" s="445"/>
      <c r="Y152" s="445"/>
      <c r="Z152" s="445"/>
      <c r="AA152" s="445"/>
    </row>
    <row r="153" spans="3:27" x14ac:dyDescent="0.15">
      <c r="C153" s="445"/>
      <c r="D153" s="445"/>
      <c r="E153" s="445"/>
      <c r="F153" s="445"/>
      <c r="G153" s="445"/>
      <c r="H153" s="445"/>
      <c r="I153" s="445"/>
      <c r="J153" s="445"/>
      <c r="K153" s="445"/>
      <c r="L153" s="445"/>
      <c r="M153" s="445"/>
      <c r="N153" s="445"/>
      <c r="O153" s="445"/>
      <c r="P153" s="445"/>
      <c r="Q153" s="445"/>
      <c r="R153" s="445"/>
      <c r="S153" s="445"/>
      <c r="T153" s="445"/>
      <c r="U153" s="445"/>
      <c r="V153" s="445"/>
      <c r="W153" s="445"/>
      <c r="X153" s="445"/>
      <c r="Y153" s="445"/>
      <c r="Z153" s="445"/>
      <c r="AA153" s="445"/>
    </row>
    <row r="154" spans="3:27" x14ac:dyDescent="0.15">
      <c r="C154" s="445"/>
      <c r="D154" s="445"/>
      <c r="E154" s="445"/>
      <c r="F154" s="445"/>
      <c r="G154" s="445"/>
      <c r="H154" s="445"/>
      <c r="I154" s="445"/>
      <c r="J154" s="445"/>
      <c r="K154" s="445"/>
      <c r="L154" s="445"/>
      <c r="M154" s="445"/>
      <c r="N154" s="445"/>
      <c r="O154" s="445"/>
      <c r="P154" s="445"/>
      <c r="Q154" s="445"/>
      <c r="R154" s="445"/>
      <c r="S154" s="445"/>
      <c r="T154" s="445"/>
      <c r="U154" s="445"/>
      <c r="V154" s="445"/>
      <c r="W154" s="445"/>
      <c r="X154" s="445"/>
      <c r="Y154" s="445"/>
      <c r="Z154" s="445"/>
      <c r="AA154" s="445"/>
    </row>
    <row r="155" spans="3:27" x14ac:dyDescent="0.15">
      <c r="C155" s="445"/>
      <c r="D155" s="445"/>
      <c r="E155" s="445"/>
      <c r="F155" s="445"/>
      <c r="G155" s="445"/>
      <c r="H155" s="445"/>
      <c r="I155" s="445"/>
      <c r="J155" s="445"/>
      <c r="K155" s="445"/>
      <c r="L155" s="445"/>
      <c r="M155" s="445"/>
      <c r="N155" s="445"/>
      <c r="O155" s="445"/>
      <c r="P155" s="445"/>
      <c r="Q155" s="445"/>
      <c r="R155" s="445"/>
      <c r="S155" s="445"/>
      <c r="T155" s="445"/>
      <c r="U155" s="445"/>
      <c r="V155" s="445"/>
      <c r="W155" s="445"/>
      <c r="X155" s="445"/>
      <c r="Y155" s="445"/>
      <c r="Z155" s="445"/>
      <c r="AA155" s="445"/>
    </row>
    <row r="156" spans="3:27" x14ac:dyDescent="0.15">
      <c r="C156" s="445"/>
      <c r="D156" s="445"/>
      <c r="E156" s="445"/>
      <c r="F156" s="445"/>
      <c r="G156" s="445"/>
      <c r="H156" s="445"/>
      <c r="I156" s="445"/>
      <c r="J156" s="445"/>
      <c r="K156" s="445"/>
      <c r="L156" s="445"/>
      <c r="M156" s="445"/>
      <c r="N156" s="445"/>
      <c r="O156" s="445"/>
      <c r="P156" s="445"/>
      <c r="Q156" s="445"/>
      <c r="R156" s="445"/>
      <c r="S156" s="445"/>
      <c r="T156" s="445"/>
      <c r="U156" s="445"/>
      <c r="V156" s="445"/>
      <c r="W156" s="445"/>
      <c r="X156" s="445"/>
      <c r="Y156" s="445"/>
      <c r="Z156" s="445"/>
      <c r="AA156" s="445"/>
    </row>
    <row r="157" spans="3:27" x14ac:dyDescent="0.15">
      <c r="C157" s="445"/>
      <c r="D157" s="445"/>
      <c r="E157" s="445"/>
      <c r="F157" s="445"/>
      <c r="G157" s="445"/>
      <c r="H157" s="445"/>
      <c r="I157" s="445"/>
      <c r="J157" s="445"/>
      <c r="K157" s="445"/>
      <c r="L157" s="445"/>
      <c r="M157" s="445"/>
      <c r="N157" s="445"/>
      <c r="O157" s="445"/>
      <c r="P157" s="445"/>
      <c r="Q157" s="445"/>
      <c r="R157" s="445"/>
      <c r="S157" s="445"/>
      <c r="T157" s="445"/>
      <c r="U157" s="445"/>
      <c r="V157" s="445"/>
      <c r="W157" s="445"/>
      <c r="X157" s="445"/>
      <c r="Y157" s="445"/>
      <c r="Z157" s="445"/>
      <c r="AA157" s="445"/>
    </row>
    <row r="158" spans="3:27" x14ac:dyDescent="0.15">
      <c r="C158" s="445"/>
      <c r="D158" s="445"/>
      <c r="E158" s="445"/>
      <c r="F158" s="445"/>
      <c r="G158" s="445"/>
      <c r="H158" s="445"/>
      <c r="I158" s="445"/>
      <c r="J158" s="445"/>
      <c r="K158" s="445"/>
      <c r="L158" s="445"/>
      <c r="M158" s="445"/>
      <c r="N158" s="445"/>
      <c r="O158" s="445"/>
      <c r="P158" s="445"/>
      <c r="Q158" s="445"/>
      <c r="R158" s="445"/>
      <c r="S158" s="445"/>
      <c r="T158" s="445"/>
      <c r="U158" s="445"/>
      <c r="V158" s="445"/>
      <c r="W158" s="445"/>
      <c r="X158" s="445"/>
      <c r="Y158" s="445"/>
      <c r="Z158" s="445"/>
      <c r="AA158" s="445"/>
    </row>
    <row r="159" spans="3:27" x14ac:dyDescent="0.15">
      <c r="C159" s="445"/>
      <c r="D159" s="445"/>
      <c r="E159" s="445"/>
      <c r="F159" s="445"/>
      <c r="G159" s="445"/>
      <c r="H159" s="445"/>
      <c r="I159" s="445"/>
      <c r="J159" s="445"/>
      <c r="K159" s="445"/>
      <c r="L159" s="445"/>
      <c r="M159" s="445"/>
      <c r="N159" s="445"/>
      <c r="O159" s="445"/>
      <c r="P159" s="445"/>
      <c r="Q159" s="445"/>
      <c r="R159" s="445"/>
      <c r="S159" s="445"/>
      <c r="T159" s="445"/>
      <c r="U159" s="445"/>
      <c r="V159" s="445"/>
      <c r="W159" s="445"/>
      <c r="X159" s="445"/>
      <c r="Y159" s="445"/>
      <c r="Z159" s="445"/>
      <c r="AA159" s="445"/>
    </row>
    <row r="160" spans="3:27" x14ac:dyDescent="0.15">
      <c r="C160" s="445"/>
      <c r="D160" s="445"/>
      <c r="E160" s="445"/>
      <c r="F160" s="445"/>
      <c r="G160" s="445"/>
      <c r="H160" s="445"/>
      <c r="I160" s="445"/>
      <c r="J160" s="445"/>
      <c r="K160" s="445"/>
      <c r="L160" s="445"/>
      <c r="M160" s="445"/>
      <c r="N160" s="445"/>
      <c r="O160" s="445"/>
      <c r="P160" s="445"/>
      <c r="Q160" s="445"/>
      <c r="R160" s="445"/>
      <c r="S160" s="445"/>
      <c r="T160" s="445"/>
      <c r="U160" s="445"/>
      <c r="V160" s="445"/>
      <c r="W160" s="445"/>
      <c r="X160" s="445"/>
      <c r="Y160" s="445"/>
      <c r="Z160" s="445"/>
      <c r="AA160" s="445"/>
    </row>
    <row r="161" spans="3:27" x14ac:dyDescent="0.15">
      <c r="C161" s="445"/>
      <c r="D161" s="445"/>
      <c r="E161" s="445"/>
      <c r="F161" s="445"/>
      <c r="G161" s="445"/>
      <c r="H161" s="445"/>
      <c r="I161" s="445"/>
      <c r="J161" s="445"/>
      <c r="K161" s="445"/>
      <c r="L161" s="445"/>
      <c r="M161" s="445"/>
      <c r="N161" s="445"/>
      <c r="O161" s="445"/>
      <c r="P161" s="445"/>
      <c r="Q161" s="445"/>
      <c r="R161" s="445"/>
      <c r="S161" s="445"/>
      <c r="T161" s="445"/>
      <c r="U161" s="445"/>
      <c r="V161" s="445"/>
      <c r="W161" s="445"/>
      <c r="X161" s="445"/>
      <c r="Y161" s="445"/>
      <c r="Z161" s="445"/>
      <c r="AA161" s="445"/>
    </row>
    <row r="162" spans="3:27" x14ac:dyDescent="0.15">
      <c r="C162" s="445"/>
      <c r="D162" s="445"/>
      <c r="E162" s="445"/>
      <c r="F162" s="445"/>
      <c r="G162" s="445"/>
      <c r="H162" s="445"/>
      <c r="I162" s="445"/>
      <c r="J162" s="445"/>
      <c r="K162" s="445"/>
      <c r="L162" s="445"/>
      <c r="M162" s="445"/>
      <c r="N162" s="445"/>
      <c r="O162" s="445"/>
      <c r="P162" s="445"/>
      <c r="Q162" s="445"/>
      <c r="R162" s="445"/>
      <c r="S162" s="445"/>
      <c r="T162" s="445"/>
      <c r="U162" s="445"/>
      <c r="V162" s="445"/>
      <c r="W162" s="445"/>
      <c r="X162" s="445"/>
      <c r="Y162" s="445"/>
      <c r="Z162" s="445"/>
      <c r="AA162" s="445"/>
    </row>
    <row r="163" spans="3:27" x14ac:dyDescent="0.15">
      <c r="C163" s="445"/>
      <c r="D163" s="445"/>
      <c r="E163" s="445"/>
      <c r="F163" s="445"/>
      <c r="G163" s="445"/>
      <c r="H163" s="445"/>
      <c r="I163" s="445"/>
      <c r="J163" s="445"/>
      <c r="K163" s="445"/>
      <c r="L163" s="445"/>
      <c r="M163" s="445"/>
      <c r="N163" s="445"/>
      <c r="O163" s="445"/>
      <c r="P163" s="445"/>
      <c r="Q163" s="445"/>
      <c r="R163" s="445"/>
      <c r="S163" s="445"/>
      <c r="T163" s="445"/>
      <c r="U163" s="445"/>
      <c r="V163" s="445"/>
      <c r="W163" s="445"/>
      <c r="X163" s="445"/>
      <c r="Y163" s="445"/>
      <c r="Z163" s="445"/>
      <c r="AA163" s="445"/>
    </row>
    <row r="164" spans="3:27" x14ac:dyDescent="0.15">
      <c r="C164" s="445"/>
      <c r="D164" s="445"/>
      <c r="E164" s="445"/>
      <c r="F164" s="445"/>
      <c r="G164" s="445"/>
      <c r="H164" s="445"/>
      <c r="I164" s="445"/>
      <c r="J164" s="445"/>
      <c r="K164" s="445"/>
      <c r="L164" s="445"/>
      <c r="M164" s="445"/>
      <c r="N164" s="445"/>
      <c r="O164" s="445"/>
      <c r="P164" s="445"/>
      <c r="Q164" s="445"/>
      <c r="R164" s="445"/>
      <c r="S164" s="445"/>
      <c r="T164" s="445"/>
      <c r="U164" s="445"/>
      <c r="V164" s="445"/>
      <c r="W164" s="445"/>
      <c r="X164" s="445"/>
      <c r="Y164" s="445"/>
      <c r="Z164" s="445"/>
      <c r="AA164" s="445"/>
    </row>
    <row r="165" spans="3:27" x14ac:dyDescent="0.15">
      <c r="C165" s="445"/>
      <c r="D165" s="445"/>
      <c r="E165" s="445"/>
      <c r="F165" s="445"/>
      <c r="G165" s="445"/>
      <c r="H165" s="445"/>
      <c r="I165" s="445"/>
      <c r="J165" s="445"/>
      <c r="K165" s="445"/>
      <c r="L165" s="445"/>
      <c r="M165" s="445"/>
      <c r="N165" s="445"/>
      <c r="O165" s="445"/>
      <c r="P165" s="445"/>
      <c r="Q165" s="445"/>
      <c r="R165" s="445"/>
      <c r="S165" s="445"/>
      <c r="T165" s="445"/>
      <c r="U165" s="445"/>
      <c r="V165" s="445"/>
      <c r="W165" s="445"/>
      <c r="X165" s="445"/>
      <c r="Y165" s="445"/>
      <c r="Z165" s="445"/>
      <c r="AA165" s="445"/>
    </row>
    <row r="166" spans="3:27" x14ac:dyDescent="0.15">
      <c r="C166" s="445"/>
      <c r="D166" s="445"/>
      <c r="E166" s="445"/>
      <c r="F166" s="445"/>
      <c r="G166" s="445"/>
      <c r="H166" s="445"/>
      <c r="I166" s="445"/>
      <c r="J166" s="445"/>
      <c r="K166" s="445"/>
      <c r="L166" s="445"/>
      <c r="M166" s="445"/>
      <c r="N166" s="445"/>
      <c r="O166" s="445"/>
      <c r="P166" s="445"/>
      <c r="Q166" s="445"/>
      <c r="R166" s="445"/>
      <c r="S166" s="445"/>
      <c r="T166" s="445"/>
      <c r="U166" s="445"/>
      <c r="V166" s="445"/>
      <c r="W166" s="445"/>
      <c r="X166" s="445"/>
      <c r="Y166" s="445"/>
      <c r="Z166" s="445"/>
      <c r="AA166" s="445"/>
    </row>
    <row r="167" spans="3:27" x14ac:dyDescent="0.15">
      <c r="C167" s="445"/>
      <c r="D167" s="445"/>
      <c r="E167" s="445"/>
      <c r="F167" s="445"/>
      <c r="G167" s="445"/>
      <c r="H167" s="445"/>
      <c r="I167" s="445"/>
      <c r="J167" s="445"/>
      <c r="K167" s="445"/>
      <c r="L167" s="445"/>
      <c r="M167" s="445"/>
      <c r="N167" s="445"/>
      <c r="O167" s="445"/>
      <c r="P167" s="445"/>
      <c r="Q167" s="445"/>
      <c r="R167" s="445"/>
      <c r="S167" s="445"/>
      <c r="T167" s="445"/>
      <c r="U167" s="445"/>
      <c r="V167" s="445"/>
      <c r="W167" s="445"/>
      <c r="X167" s="445"/>
      <c r="Y167" s="445"/>
      <c r="Z167" s="445"/>
      <c r="AA167" s="445"/>
    </row>
    <row r="168" spans="3:27" x14ac:dyDescent="0.15">
      <c r="C168" s="445"/>
      <c r="D168" s="445"/>
      <c r="E168" s="445"/>
      <c r="F168" s="445"/>
      <c r="G168" s="445"/>
      <c r="H168" s="445"/>
      <c r="I168" s="445"/>
      <c r="J168" s="445"/>
      <c r="K168" s="445"/>
      <c r="L168" s="445"/>
      <c r="M168" s="445"/>
      <c r="N168" s="445"/>
      <c r="O168" s="445"/>
      <c r="P168" s="445"/>
      <c r="Q168" s="445"/>
      <c r="R168" s="445"/>
      <c r="S168" s="445"/>
      <c r="T168" s="445"/>
      <c r="U168" s="445"/>
      <c r="V168" s="445"/>
      <c r="W168" s="445"/>
      <c r="X168" s="445"/>
      <c r="Y168" s="445"/>
      <c r="Z168" s="445"/>
      <c r="AA168" s="445"/>
    </row>
    <row r="169" spans="3:27" x14ac:dyDescent="0.15">
      <c r="C169" s="445"/>
      <c r="D169" s="445"/>
      <c r="E169" s="445"/>
      <c r="F169" s="445"/>
      <c r="G169" s="445"/>
      <c r="H169" s="445"/>
      <c r="I169" s="445"/>
      <c r="J169" s="445"/>
      <c r="K169" s="445"/>
      <c r="L169" s="445"/>
      <c r="M169" s="445"/>
      <c r="N169" s="445"/>
      <c r="O169" s="445"/>
      <c r="P169" s="445"/>
      <c r="Q169" s="445"/>
      <c r="R169" s="445"/>
      <c r="S169" s="445"/>
      <c r="T169" s="445"/>
      <c r="U169" s="445"/>
      <c r="V169" s="445"/>
      <c r="W169" s="445"/>
      <c r="X169" s="445"/>
      <c r="Y169" s="445"/>
      <c r="Z169" s="445"/>
      <c r="AA169" s="445"/>
    </row>
    <row r="170" spans="3:27" x14ac:dyDescent="0.15">
      <c r="C170" s="445"/>
      <c r="D170" s="445"/>
      <c r="E170" s="445"/>
      <c r="F170" s="445"/>
      <c r="G170" s="445"/>
      <c r="H170" s="445"/>
      <c r="I170" s="445"/>
      <c r="J170" s="445"/>
      <c r="K170" s="445"/>
      <c r="L170" s="445"/>
      <c r="M170" s="445"/>
      <c r="N170" s="445"/>
      <c r="O170" s="445"/>
      <c r="P170" s="445"/>
      <c r="Q170" s="445"/>
      <c r="R170" s="445"/>
      <c r="S170" s="445"/>
      <c r="T170" s="445"/>
      <c r="U170" s="445"/>
      <c r="V170" s="445"/>
      <c r="W170" s="445"/>
      <c r="X170" s="445"/>
      <c r="Y170" s="445"/>
      <c r="Z170" s="445"/>
      <c r="AA170" s="445"/>
    </row>
    <row r="171" spans="3:27" x14ac:dyDescent="0.15">
      <c r="C171" s="445"/>
      <c r="D171" s="445"/>
      <c r="E171" s="445"/>
      <c r="F171" s="445"/>
      <c r="G171" s="445"/>
      <c r="H171" s="445"/>
      <c r="I171" s="445"/>
      <c r="J171" s="445"/>
      <c r="K171" s="445"/>
      <c r="L171" s="445"/>
      <c r="M171" s="445"/>
      <c r="N171" s="445"/>
      <c r="O171" s="445"/>
      <c r="P171" s="445"/>
      <c r="Q171" s="445"/>
      <c r="R171" s="445"/>
      <c r="S171" s="445"/>
      <c r="T171" s="445"/>
      <c r="U171" s="445"/>
      <c r="V171" s="445"/>
      <c r="W171" s="445"/>
      <c r="X171" s="445"/>
      <c r="Y171" s="445"/>
      <c r="Z171" s="445"/>
      <c r="AA171" s="445"/>
    </row>
    <row r="172" spans="3:27" x14ac:dyDescent="0.15">
      <c r="C172" s="445"/>
      <c r="D172" s="445"/>
      <c r="E172" s="445"/>
      <c r="F172" s="445"/>
      <c r="G172" s="445"/>
      <c r="H172" s="445"/>
      <c r="I172" s="445"/>
      <c r="J172" s="445"/>
      <c r="K172" s="445"/>
      <c r="L172" s="445"/>
      <c r="M172" s="445"/>
      <c r="N172" s="445"/>
      <c r="O172" s="445"/>
      <c r="P172" s="445"/>
      <c r="Q172" s="445"/>
      <c r="R172" s="445"/>
      <c r="S172" s="445"/>
      <c r="T172" s="445"/>
      <c r="U172" s="445"/>
      <c r="V172" s="445"/>
      <c r="W172" s="445"/>
      <c r="X172" s="445"/>
      <c r="Y172" s="445"/>
      <c r="Z172" s="445"/>
      <c r="AA172" s="445"/>
    </row>
    <row r="173" spans="3:27" x14ac:dyDescent="0.15">
      <c r="C173" s="445"/>
      <c r="D173" s="445"/>
      <c r="E173" s="445"/>
      <c r="F173" s="445"/>
      <c r="G173" s="445"/>
      <c r="H173" s="445"/>
      <c r="I173" s="445"/>
      <c r="J173" s="445"/>
      <c r="K173" s="445"/>
      <c r="L173" s="445"/>
      <c r="M173" s="445"/>
      <c r="N173" s="445"/>
      <c r="O173" s="445"/>
      <c r="P173" s="445"/>
      <c r="Q173" s="445"/>
      <c r="R173" s="445"/>
      <c r="S173" s="445"/>
      <c r="T173" s="445"/>
      <c r="U173" s="445"/>
      <c r="V173" s="445"/>
      <c r="W173" s="445"/>
      <c r="X173" s="445"/>
      <c r="Y173" s="445"/>
      <c r="Z173" s="445"/>
      <c r="AA173" s="445"/>
    </row>
    <row r="174" spans="3:27" x14ac:dyDescent="0.15">
      <c r="C174" s="445"/>
      <c r="D174" s="445"/>
      <c r="E174" s="445"/>
      <c r="F174" s="445"/>
      <c r="G174" s="445"/>
      <c r="H174" s="445"/>
      <c r="I174" s="445"/>
      <c r="J174" s="445"/>
      <c r="K174" s="445"/>
      <c r="L174" s="445"/>
      <c r="M174" s="445"/>
      <c r="N174" s="445"/>
      <c r="O174" s="445"/>
      <c r="P174" s="445"/>
      <c r="Q174" s="445"/>
      <c r="R174" s="445"/>
      <c r="S174" s="445"/>
      <c r="T174" s="445"/>
      <c r="U174" s="445"/>
      <c r="V174" s="445"/>
      <c r="W174" s="445"/>
      <c r="X174" s="445"/>
      <c r="Y174" s="445"/>
      <c r="Z174" s="445"/>
      <c r="AA174" s="445"/>
    </row>
    <row r="175" spans="3:27" x14ac:dyDescent="0.15">
      <c r="C175" s="445"/>
      <c r="D175" s="445"/>
      <c r="E175" s="445"/>
      <c r="F175" s="445"/>
      <c r="G175" s="445"/>
      <c r="H175" s="445"/>
      <c r="I175" s="445"/>
      <c r="J175" s="445"/>
      <c r="K175" s="445"/>
      <c r="L175" s="445"/>
      <c r="M175" s="445"/>
      <c r="N175" s="445"/>
      <c r="O175" s="445"/>
      <c r="P175" s="445"/>
      <c r="Q175" s="445"/>
      <c r="R175" s="445"/>
      <c r="S175" s="445"/>
      <c r="T175" s="445"/>
      <c r="U175" s="445"/>
      <c r="V175" s="445"/>
      <c r="W175" s="445"/>
      <c r="X175" s="445"/>
      <c r="Y175" s="445"/>
      <c r="Z175" s="445"/>
      <c r="AA175" s="445"/>
    </row>
    <row r="176" spans="3:27" x14ac:dyDescent="0.15">
      <c r="C176" s="445"/>
      <c r="D176" s="445"/>
      <c r="E176" s="445"/>
      <c r="F176" s="445"/>
      <c r="G176" s="445"/>
      <c r="H176" s="445"/>
      <c r="I176" s="445"/>
      <c r="J176" s="445"/>
      <c r="K176" s="445"/>
      <c r="L176" s="445"/>
      <c r="M176" s="445"/>
      <c r="N176" s="445"/>
      <c r="O176" s="445"/>
      <c r="P176" s="445"/>
      <c r="Q176" s="445"/>
      <c r="R176" s="445"/>
      <c r="S176" s="445"/>
      <c r="T176" s="445"/>
      <c r="U176" s="445"/>
      <c r="V176" s="445"/>
      <c r="W176" s="445"/>
      <c r="X176" s="445"/>
      <c r="Y176" s="445"/>
      <c r="Z176" s="445"/>
      <c r="AA176" s="445"/>
    </row>
    <row r="177" spans="3:27" x14ac:dyDescent="0.15">
      <c r="C177" s="445"/>
      <c r="D177" s="445"/>
      <c r="E177" s="445"/>
      <c r="F177" s="445"/>
      <c r="G177" s="445"/>
      <c r="H177" s="445"/>
      <c r="I177" s="445"/>
      <c r="J177" s="445"/>
      <c r="K177" s="445"/>
      <c r="L177" s="445"/>
      <c r="M177" s="445"/>
      <c r="N177" s="445"/>
      <c r="O177" s="445"/>
      <c r="P177" s="445"/>
      <c r="Q177" s="445"/>
      <c r="R177" s="445"/>
      <c r="S177" s="445"/>
      <c r="T177" s="445"/>
      <c r="U177" s="445"/>
      <c r="V177" s="445"/>
      <c r="W177" s="445"/>
      <c r="X177" s="445"/>
      <c r="Y177" s="445"/>
      <c r="Z177" s="445"/>
      <c r="AA177" s="445"/>
    </row>
    <row r="178" spans="3:27" x14ac:dyDescent="0.15">
      <c r="C178" s="445"/>
      <c r="D178" s="445"/>
      <c r="E178" s="445"/>
      <c r="F178" s="445"/>
      <c r="G178" s="445"/>
      <c r="H178" s="445"/>
      <c r="I178" s="445"/>
      <c r="J178" s="445"/>
      <c r="K178" s="445"/>
      <c r="L178" s="445"/>
      <c r="M178" s="445"/>
      <c r="N178" s="445"/>
      <c r="O178" s="445"/>
      <c r="P178" s="445"/>
      <c r="Q178" s="445"/>
      <c r="R178" s="445"/>
      <c r="S178" s="445"/>
      <c r="T178" s="445"/>
      <c r="U178" s="445"/>
      <c r="V178" s="445"/>
      <c r="W178" s="445"/>
      <c r="X178" s="445"/>
      <c r="Y178" s="445"/>
      <c r="Z178" s="445"/>
      <c r="AA178" s="445"/>
    </row>
    <row r="179" spans="3:27" x14ac:dyDescent="0.15">
      <c r="C179" s="445"/>
      <c r="D179" s="445"/>
      <c r="E179" s="445"/>
      <c r="F179" s="445"/>
      <c r="G179" s="445"/>
      <c r="H179" s="445"/>
      <c r="I179" s="445"/>
      <c r="J179" s="445"/>
      <c r="K179" s="445"/>
      <c r="L179" s="445"/>
      <c r="M179" s="445"/>
      <c r="N179" s="445"/>
      <c r="O179" s="445"/>
      <c r="P179" s="445"/>
      <c r="Q179" s="445"/>
      <c r="R179" s="445"/>
      <c r="S179" s="445"/>
      <c r="T179" s="445"/>
      <c r="U179" s="445"/>
      <c r="V179" s="445"/>
      <c r="W179" s="445"/>
      <c r="X179" s="445"/>
      <c r="Y179" s="445"/>
      <c r="Z179" s="445"/>
      <c r="AA179" s="445"/>
    </row>
    <row r="180" spans="3:27" x14ac:dyDescent="0.15">
      <c r="C180" s="445"/>
      <c r="D180" s="445"/>
      <c r="E180" s="445"/>
      <c r="F180" s="445"/>
      <c r="G180" s="445"/>
      <c r="H180" s="445"/>
      <c r="I180" s="445"/>
      <c r="J180" s="445"/>
      <c r="K180" s="445"/>
      <c r="L180" s="445"/>
      <c r="M180" s="445"/>
      <c r="N180" s="445"/>
      <c r="O180" s="445"/>
      <c r="P180" s="445"/>
      <c r="Q180" s="445"/>
      <c r="R180" s="445"/>
      <c r="S180" s="445"/>
      <c r="T180" s="445"/>
      <c r="U180" s="445"/>
      <c r="V180" s="445"/>
      <c r="W180" s="445"/>
      <c r="X180" s="445"/>
      <c r="Y180" s="445"/>
      <c r="Z180" s="445"/>
      <c r="AA180" s="445"/>
    </row>
    <row r="181" spans="3:27" x14ac:dyDescent="0.15">
      <c r="C181" s="445"/>
      <c r="D181" s="445"/>
      <c r="E181" s="445"/>
      <c r="F181" s="445"/>
      <c r="G181" s="445"/>
      <c r="H181" s="445"/>
      <c r="I181" s="445"/>
      <c r="J181" s="445"/>
      <c r="K181" s="445"/>
      <c r="L181" s="445"/>
      <c r="M181" s="445"/>
      <c r="N181" s="445"/>
      <c r="O181" s="445"/>
      <c r="P181" s="445"/>
      <c r="Q181" s="445"/>
      <c r="R181" s="445"/>
      <c r="S181" s="445"/>
      <c r="T181" s="445"/>
      <c r="U181" s="445"/>
      <c r="V181" s="445"/>
      <c r="W181" s="445"/>
      <c r="X181" s="445"/>
      <c r="Y181" s="445"/>
      <c r="Z181" s="445"/>
      <c r="AA181" s="445"/>
    </row>
    <row r="182" spans="3:27" x14ac:dyDescent="0.15">
      <c r="C182" s="445"/>
      <c r="D182" s="445"/>
      <c r="E182" s="445"/>
      <c r="F182" s="445"/>
      <c r="G182" s="445"/>
      <c r="H182" s="445"/>
      <c r="I182" s="445"/>
      <c r="J182" s="445"/>
      <c r="K182" s="445"/>
      <c r="L182" s="445"/>
      <c r="M182" s="445"/>
      <c r="N182" s="445"/>
      <c r="O182" s="445"/>
      <c r="P182" s="445"/>
      <c r="Q182" s="445"/>
      <c r="R182" s="445"/>
      <c r="S182" s="445"/>
      <c r="T182" s="445"/>
      <c r="U182" s="445"/>
      <c r="V182" s="445"/>
      <c r="W182" s="445"/>
      <c r="X182" s="445"/>
      <c r="Y182" s="445"/>
      <c r="Z182" s="445"/>
      <c r="AA182" s="445"/>
    </row>
    <row r="183" spans="3:27" x14ac:dyDescent="0.15">
      <c r="C183" s="445"/>
      <c r="D183" s="445"/>
      <c r="E183" s="445"/>
      <c r="F183" s="445"/>
      <c r="G183" s="445"/>
      <c r="H183" s="445"/>
      <c r="I183" s="445"/>
      <c r="J183" s="445"/>
      <c r="K183" s="445"/>
      <c r="L183" s="445"/>
      <c r="M183" s="445"/>
      <c r="N183" s="445"/>
      <c r="O183" s="445"/>
      <c r="P183" s="445"/>
      <c r="Q183" s="445"/>
      <c r="R183" s="445"/>
      <c r="S183" s="445"/>
      <c r="T183" s="445"/>
      <c r="U183" s="445"/>
      <c r="V183" s="445"/>
      <c r="W183" s="445"/>
      <c r="X183" s="445"/>
      <c r="Y183" s="445"/>
      <c r="Z183" s="445"/>
      <c r="AA183" s="445"/>
    </row>
    <row r="184" spans="3:27" x14ac:dyDescent="0.15">
      <c r="C184" s="445"/>
      <c r="D184" s="445"/>
      <c r="E184" s="445"/>
      <c r="F184" s="445"/>
      <c r="G184" s="445"/>
      <c r="H184" s="445"/>
      <c r="I184" s="445"/>
      <c r="J184" s="445"/>
      <c r="K184" s="445"/>
      <c r="L184" s="445"/>
      <c r="M184" s="445"/>
      <c r="N184" s="445"/>
      <c r="O184" s="445"/>
      <c r="P184" s="445"/>
      <c r="Q184" s="445"/>
      <c r="R184" s="445"/>
      <c r="S184" s="445"/>
      <c r="T184" s="445"/>
      <c r="U184" s="445"/>
      <c r="V184" s="445"/>
      <c r="W184" s="445"/>
      <c r="X184" s="445"/>
      <c r="Y184" s="445"/>
      <c r="Z184" s="445"/>
      <c r="AA184" s="445"/>
    </row>
    <row r="185" spans="3:27" x14ac:dyDescent="0.15">
      <c r="C185" s="445"/>
      <c r="D185" s="445"/>
      <c r="E185" s="445"/>
      <c r="F185" s="445"/>
      <c r="G185" s="445"/>
      <c r="H185" s="445"/>
      <c r="I185" s="445"/>
      <c r="J185" s="445"/>
      <c r="K185" s="445"/>
      <c r="L185" s="445"/>
      <c r="M185" s="445"/>
      <c r="N185" s="445"/>
      <c r="O185" s="445"/>
      <c r="P185" s="445"/>
      <c r="Q185" s="445"/>
      <c r="R185" s="445"/>
      <c r="S185" s="445"/>
      <c r="T185" s="445"/>
      <c r="U185" s="445"/>
      <c r="V185" s="445"/>
      <c r="W185" s="445"/>
      <c r="X185" s="445"/>
      <c r="Y185" s="445"/>
      <c r="Z185" s="445"/>
      <c r="AA185" s="445"/>
    </row>
    <row r="186" spans="3:27" x14ac:dyDescent="0.15">
      <c r="C186" s="445"/>
      <c r="D186" s="445"/>
      <c r="E186" s="445"/>
      <c r="F186" s="445"/>
      <c r="G186" s="445"/>
      <c r="H186" s="445"/>
      <c r="I186" s="445"/>
      <c r="J186" s="445"/>
      <c r="K186" s="445"/>
      <c r="L186" s="445"/>
      <c r="M186" s="445"/>
      <c r="N186" s="445"/>
      <c r="O186" s="445"/>
      <c r="P186" s="445"/>
      <c r="Q186" s="445"/>
      <c r="R186" s="445"/>
      <c r="S186" s="445"/>
      <c r="T186" s="445"/>
      <c r="U186" s="445"/>
      <c r="V186" s="445"/>
      <c r="W186" s="445"/>
      <c r="X186" s="445"/>
      <c r="Y186" s="445"/>
      <c r="Z186" s="445"/>
      <c r="AA186" s="445"/>
    </row>
    <row r="187" spans="3:27" x14ac:dyDescent="0.15">
      <c r="C187" s="445"/>
      <c r="D187" s="445"/>
      <c r="E187" s="445"/>
      <c r="F187" s="445"/>
      <c r="G187" s="445"/>
      <c r="H187" s="445"/>
      <c r="I187" s="445"/>
      <c r="J187" s="445"/>
      <c r="K187" s="445"/>
      <c r="L187" s="445"/>
      <c r="M187" s="445"/>
      <c r="N187" s="445"/>
      <c r="O187" s="445"/>
      <c r="P187" s="445"/>
      <c r="Q187" s="445"/>
      <c r="R187" s="445"/>
      <c r="S187" s="445"/>
      <c r="T187" s="445"/>
      <c r="U187" s="445"/>
      <c r="V187" s="445"/>
      <c r="W187" s="445"/>
      <c r="X187" s="445"/>
      <c r="Y187" s="445"/>
      <c r="Z187" s="445"/>
      <c r="AA187" s="445"/>
    </row>
    <row r="188" spans="3:27" x14ac:dyDescent="0.15">
      <c r="C188" s="445"/>
      <c r="D188" s="445"/>
      <c r="E188" s="445"/>
      <c r="F188" s="445"/>
      <c r="G188" s="445"/>
      <c r="H188" s="445"/>
      <c r="I188" s="445"/>
      <c r="J188" s="445"/>
      <c r="K188" s="445"/>
      <c r="L188" s="445"/>
      <c r="M188" s="445"/>
      <c r="N188" s="445"/>
      <c r="O188" s="445"/>
      <c r="P188" s="445"/>
      <c r="Q188" s="445"/>
      <c r="R188" s="445"/>
      <c r="S188" s="445"/>
      <c r="T188" s="445"/>
      <c r="U188" s="445"/>
      <c r="V188" s="445"/>
      <c r="W188" s="445"/>
      <c r="X188" s="445"/>
      <c r="Y188" s="445"/>
      <c r="Z188" s="445"/>
      <c r="AA188" s="445"/>
    </row>
    <row r="189" spans="3:27" x14ac:dyDescent="0.15">
      <c r="C189" s="445"/>
      <c r="D189" s="445"/>
      <c r="E189" s="445"/>
      <c r="F189" s="445"/>
      <c r="G189" s="445"/>
      <c r="H189" s="445"/>
      <c r="I189" s="445"/>
      <c r="J189" s="445"/>
      <c r="K189" s="445"/>
      <c r="L189" s="445"/>
      <c r="M189" s="445"/>
      <c r="N189" s="445"/>
      <c r="O189" s="445"/>
      <c r="P189" s="445"/>
      <c r="Q189" s="445"/>
      <c r="R189" s="445"/>
      <c r="S189" s="445"/>
      <c r="T189" s="445"/>
      <c r="U189" s="445"/>
      <c r="V189" s="445"/>
      <c r="W189" s="445"/>
      <c r="X189" s="445"/>
      <c r="Y189" s="445"/>
      <c r="Z189" s="445"/>
      <c r="AA189" s="445"/>
    </row>
    <row r="190" spans="3:27" x14ac:dyDescent="0.15">
      <c r="C190" s="445"/>
      <c r="D190" s="445"/>
      <c r="E190" s="445"/>
      <c r="F190" s="445"/>
      <c r="G190" s="445"/>
      <c r="H190" s="445"/>
      <c r="I190" s="445"/>
      <c r="J190" s="445"/>
      <c r="K190" s="445"/>
      <c r="L190" s="445"/>
      <c r="M190" s="445"/>
      <c r="N190" s="445"/>
      <c r="O190" s="445"/>
      <c r="P190" s="445"/>
      <c r="Q190" s="445"/>
      <c r="R190" s="445"/>
      <c r="S190" s="445"/>
      <c r="T190" s="445"/>
      <c r="U190" s="445"/>
      <c r="V190" s="445"/>
      <c r="W190" s="445"/>
      <c r="X190" s="445"/>
      <c r="Y190" s="445"/>
      <c r="Z190" s="445"/>
      <c r="AA190" s="445"/>
    </row>
    <row r="191" spans="3:27" x14ac:dyDescent="0.15">
      <c r="C191" s="445"/>
      <c r="D191" s="445"/>
      <c r="E191" s="445"/>
      <c r="F191" s="445"/>
      <c r="G191" s="445"/>
      <c r="H191" s="445"/>
      <c r="I191" s="445"/>
      <c r="J191" s="445"/>
      <c r="K191" s="445"/>
      <c r="L191" s="445"/>
      <c r="M191" s="445"/>
      <c r="N191" s="445"/>
      <c r="O191" s="445"/>
      <c r="P191" s="445"/>
      <c r="Q191" s="445"/>
      <c r="R191" s="445"/>
      <c r="S191" s="445"/>
      <c r="T191" s="445"/>
      <c r="U191" s="445"/>
      <c r="V191" s="445"/>
      <c r="W191" s="445"/>
      <c r="X191" s="445"/>
      <c r="Y191" s="445"/>
      <c r="Z191" s="445"/>
      <c r="AA191" s="445"/>
    </row>
    <row r="192" spans="3:27" x14ac:dyDescent="0.15">
      <c r="C192" s="445"/>
      <c r="D192" s="445"/>
      <c r="E192" s="445"/>
      <c r="F192" s="445"/>
      <c r="G192" s="445"/>
      <c r="H192" s="445"/>
      <c r="I192" s="445"/>
      <c r="J192" s="445"/>
      <c r="K192" s="445"/>
      <c r="L192" s="445"/>
      <c r="M192" s="445"/>
      <c r="N192" s="445"/>
      <c r="O192" s="445"/>
      <c r="P192" s="445"/>
      <c r="Q192" s="445"/>
      <c r="R192" s="445"/>
      <c r="S192" s="445"/>
      <c r="T192" s="445"/>
      <c r="U192" s="445"/>
      <c r="V192" s="445"/>
      <c r="W192" s="445"/>
      <c r="X192" s="445"/>
      <c r="Y192" s="445"/>
      <c r="Z192" s="445"/>
      <c r="AA192" s="445"/>
    </row>
    <row r="193" spans="3:27" x14ac:dyDescent="0.15">
      <c r="C193" s="445"/>
      <c r="D193" s="445"/>
      <c r="E193" s="445"/>
      <c r="F193" s="445"/>
      <c r="G193" s="445"/>
      <c r="H193" s="445"/>
      <c r="I193" s="445"/>
      <c r="J193" s="445"/>
      <c r="K193" s="445"/>
      <c r="L193" s="445"/>
      <c r="M193" s="445"/>
      <c r="N193" s="445"/>
      <c r="O193" s="445"/>
      <c r="P193" s="445"/>
      <c r="Q193" s="445"/>
      <c r="R193" s="445"/>
      <c r="S193" s="445"/>
      <c r="T193" s="445"/>
      <c r="U193" s="445"/>
      <c r="V193" s="445"/>
      <c r="W193" s="445"/>
      <c r="X193" s="445"/>
      <c r="Y193" s="445"/>
      <c r="Z193" s="445"/>
      <c r="AA193" s="445"/>
    </row>
    <row r="194" spans="3:27" x14ac:dyDescent="0.15">
      <c r="C194" s="445"/>
      <c r="D194" s="445"/>
      <c r="E194" s="445"/>
      <c r="F194" s="445"/>
      <c r="G194" s="445"/>
      <c r="H194" s="445"/>
      <c r="I194" s="445"/>
      <c r="J194" s="445"/>
      <c r="K194" s="445"/>
      <c r="L194" s="445"/>
      <c r="M194" s="445"/>
      <c r="N194" s="445"/>
      <c r="O194" s="445"/>
      <c r="P194" s="445"/>
      <c r="Q194" s="445"/>
      <c r="R194" s="445"/>
      <c r="S194" s="445"/>
      <c r="T194" s="445"/>
      <c r="U194" s="445"/>
      <c r="V194" s="445"/>
      <c r="W194" s="445"/>
      <c r="X194" s="445"/>
      <c r="Y194" s="445"/>
      <c r="Z194" s="445"/>
      <c r="AA194" s="445"/>
    </row>
    <row r="195" spans="3:27" x14ac:dyDescent="0.15">
      <c r="C195" s="445"/>
      <c r="D195" s="445"/>
      <c r="E195" s="445"/>
      <c r="F195" s="445"/>
      <c r="G195" s="445"/>
      <c r="H195" s="445"/>
      <c r="I195" s="445"/>
      <c r="J195" s="445"/>
      <c r="K195" s="445"/>
      <c r="L195" s="445"/>
      <c r="M195" s="445"/>
      <c r="N195" s="445"/>
      <c r="O195" s="445"/>
      <c r="P195" s="445"/>
      <c r="Q195" s="445"/>
      <c r="R195" s="445"/>
      <c r="S195" s="445"/>
      <c r="T195" s="445"/>
      <c r="U195" s="445"/>
      <c r="V195" s="445"/>
      <c r="W195" s="445"/>
      <c r="X195" s="445"/>
      <c r="Y195" s="445"/>
      <c r="Z195" s="445"/>
      <c r="AA195" s="445"/>
    </row>
    <row r="196" spans="3:27" x14ac:dyDescent="0.15">
      <c r="C196" s="445"/>
      <c r="D196" s="445"/>
      <c r="E196" s="445"/>
      <c r="F196" s="445"/>
      <c r="G196" s="445"/>
      <c r="H196" s="445"/>
      <c r="I196" s="445"/>
      <c r="J196" s="445"/>
      <c r="K196" s="445"/>
      <c r="L196" s="445"/>
      <c r="M196" s="445"/>
      <c r="N196" s="445"/>
      <c r="O196" s="445"/>
      <c r="P196" s="445"/>
      <c r="Q196" s="445"/>
      <c r="R196" s="445"/>
      <c r="S196" s="445"/>
      <c r="T196" s="445"/>
      <c r="U196" s="445"/>
      <c r="V196" s="445"/>
      <c r="W196" s="445"/>
      <c r="X196" s="445"/>
      <c r="Y196" s="445"/>
      <c r="Z196" s="445"/>
      <c r="AA196" s="445"/>
    </row>
    <row r="197" spans="3:27" x14ac:dyDescent="0.15">
      <c r="C197" s="445"/>
      <c r="D197" s="445"/>
      <c r="E197" s="445"/>
      <c r="F197" s="445"/>
      <c r="G197" s="445"/>
      <c r="H197" s="445"/>
      <c r="I197" s="445"/>
      <c r="J197" s="445"/>
      <c r="K197" s="445"/>
      <c r="L197" s="445"/>
      <c r="M197" s="445"/>
      <c r="N197" s="445"/>
      <c r="O197" s="445"/>
      <c r="P197" s="445"/>
      <c r="Q197" s="445"/>
      <c r="R197" s="445"/>
      <c r="S197" s="445"/>
      <c r="T197" s="445"/>
      <c r="U197" s="445"/>
      <c r="V197" s="445"/>
      <c r="W197" s="445"/>
      <c r="X197" s="445"/>
      <c r="Y197" s="445"/>
      <c r="Z197" s="445"/>
      <c r="AA197" s="445"/>
    </row>
    <row r="198" spans="3:27" x14ac:dyDescent="0.15">
      <c r="C198" s="445"/>
      <c r="D198" s="445"/>
      <c r="E198" s="445"/>
      <c r="F198" s="445"/>
      <c r="G198" s="445"/>
      <c r="H198" s="445"/>
      <c r="I198" s="445"/>
      <c r="J198" s="445"/>
      <c r="K198" s="445"/>
      <c r="L198" s="445"/>
      <c r="M198" s="445"/>
      <c r="N198" s="445"/>
      <c r="O198" s="445"/>
      <c r="P198" s="445"/>
      <c r="Q198" s="445"/>
      <c r="R198" s="445"/>
      <c r="S198" s="445"/>
      <c r="T198" s="445"/>
      <c r="U198" s="445"/>
      <c r="V198" s="445"/>
      <c r="W198" s="445"/>
      <c r="X198" s="445"/>
      <c r="Y198" s="445"/>
      <c r="Z198" s="445"/>
      <c r="AA198" s="445"/>
    </row>
    <row r="199" spans="3:27" x14ac:dyDescent="0.15">
      <c r="C199" s="445"/>
      <c r="D199" s="445"/>
      <c r="E199" s="445"/>
      <c r="F199" s="445"/>
      <c r="G199" s="445"/>
      <c r="H199" s="445"/>
      <c r="I199" s="445"/>
      <c r="J199" s="445"/>
      <c r="K199" s="445"/>
      <c r="L199" s="445"/>
      <c r="M199" s="445"/>
      <c r="N199" s="445"/>
      <c r="O199" s="445"/>
      <c r="P199" s="445"/>
      <c r="Q199" s="445"/>
      <c r="R199" s="445"/>
      <c r="S199" s="445"/>
      <c r="T199" s="445"/>
      <c r="U199" s="445"/>
      <c r="V199" s="445"/>
      <c r="W199" s="445"/>
      <c r="X199" s="445"/>
      <c r="Y199" s="445"/>
      <c r="Z199" s="445"/>
      <c r="AA199" s="445"/>
    </row>
    <row r="200" spans="3:27" x14ac:dyDescent="0.15">
      <c r="C200" s="445"/>
      <c r="D200" s="445"/>
      <c r="E200" s="445"/>
      <c r="F200" s="445"/>
      <c r="G200" s="445"/>
      <c r="H200" s="445"/>
      <c r="I200" s="445"/>
      <c r="J200" s="445"/>
      <c r="K200" s="445"/>
      <c r="L200" s="445"/>
      <c r="M200" s="445"/>
      <c r="N200" s="445"/>
      <c r="O200" s="445"/>
      <c r="P200" s="445"/>
      <c r="Q200" s="445"/>
      <c r="R200" s="445"/>
      <c r="S200" s="445"/>
      <c r="T200" s="445"/>
      <c r="U200" s="445"/>
      <c r="V200" s="445"/>
      <c r="W200" s="445"/>
      <c r="X200" s="445"/>
      <c r="Y200" s="445"/>
      <c r="Z200" s="445"/>
      <c r="AA200" s="445"/>
    </row>
    <row r="201" spans="3:27" x14ac:dyDescent="0.15">
      <c r="C201" s="445"/>
      <c r="D201" s="445"/>
      <c r="E201" s="445"/>
      <c r="F201" s="445"/>
      <c r="G201" s="445"/>
      <c r="H201" s="445"/>
      <c r="I201" s="445"/>
      <c r="J201" s="445"/>
      <c r="K201" s="445"/>
      <c r="L201" s="445"/>
      <c r="M201" s="445"/>
      <c r="N201" s="445"/>
      <c r="O201" s="445"/>
      <c r="P201" s="445"/>
      <c r="Q201" s="445"/>
      <c r="R201" s="445"/>
      <c r="S201" s="445"/>
      <c r="T201" s="445"/>
      <c r="U201" s="445"/>
      <c r="V201" s="445"/>
      <c r="W201" s="445"/>
      <c r="X201" s="445"/>
      <c r="Y201" s="445"/>
      <c r="Z201" s="445"/>
      <c r="AA201" s="445"/>
    </row>
    <row r="202" spans="3:27" x14ac:dyDescent="0.15">
      <c r="C202" s="445"/>
      <c r="D202" s="445"/>
      <c r="E202" s="445"/>
      <c r="F202" s="445"/>
      <c r="G202" s="445"/>
      <c r="H202" s="445"/>
      <c r="I202" s="445"/>
      <c r="J202" s="445"/>
      <c r="K202" s="445"/>
      <c r="L202" s="445"/>
      <c r="M202" s="445"/>
      <c r="N202" s="445"/>
      <c r="O202" s="445"/>
      <c r="P202" s="445"/>
      <c r="Q202" s="445"/>
      <c r="R202" s="445"/>
      <c r="S202" s="445"/>
      <c r="T202" s="445"/>
      <c r="U202" s="445"/>
      <c r="V202" s="445"/>
      <c r="W202" s="445"/>
      <c r="X202" s="445"/>
      <c r="Y202" s="445"/>
      <c r="Z202" s="445"/>
      <c r="AA202" s="445"/>
    </row>
    <row r="203" spans="3:27" x14ac:dyDescent="0.15">
      <c r="C203" s="445"/>
      <c r="D203" s="445"/>
      <c r="E203" s="445"/>
      <c r="F203" s="445"/>
      <c r="G203" s="445"/>
      <c r="H203" s="445"/>
      <c r="I203" s="445"/>
      <c r="J203" s="445"/>
      <c r="K203" s="445"/>
      <c r="L203" s="445"/>
      <c r="M203" s="445"/>
      <c r="N203" s="445"/>
      <c r="O203" s="445"/>
      <c r="P203" s="445"/>
      <c r="Q203" s="445"/>
      <c r="R203" s="445"/>
      <c r="S203" s="445"/>
      <c r="T203" s="445"/>
      <c r="U203" s="445"/>
      <c r="V203" s="445"/>
      <c r="W203" s="445"/>
      <c r="X203" s="445"/>
      <c r="Y203" s="445"/>
      <c r="Z203" s="445"/>
      <c r="AA203" s="445"/>
    </row>
    <row r="204" spans="3:27" x14ac:dyDescent="0.15">
      <c r="C204" s="445"/>
      <c r="D204" s="445"/>
      <c r="E204" s="445"/>
      <c r="F204" s="445"/>
      <c r="G204" s="445"/>
      <c r="H204" s="445"/>
      <c r="I204" s="445"/>
      <c r="J204" s="445"/>
      <c r="K204" s="445"/>
      <c r="L204" s="445"/>
      <c r="M204" s="445"/>
      <c r="N204" s="445"/>
      <c r="O204" s="445"/>
      <c r="P204" s="445"/>
      <c r="Q204" s="445"/>
      <c r="R204" s="445"/>
      <c r="S204" s="445"/>
      <c r="T204" s="445"/>
      <c r="U204" s="445"/>
      <c r="V204" s="445"/>
      <c r="W204" s="445"/>
      <c r="X204" s="445"/>
      <c r="Y204" s="445"/>
      <c r="Z204" s="445"/>
      <c r="AA204" s="445"/>
    </row>
    <row r="205" spans="3:27" x14ac:dyDescent="0.15">
      <c r="C205" s="445"/>
      <c r="D205" s="445"/>
      <c r="E205" s="445"/>
      <c r="F205" s="445"/>
      <c r="G205" s="445"/>
      <c r="H205" s="445"/>
      <c r="I205" s="445"/>
      <c r="J205" s="445"/>
      <c r="K205" s="445"/>
      <c r="L205" s="445"/>
      <c r="M205" s="445"/>
      <c r="N205" s="445"/>
      <c r="O205" s="445"/>
      <c r="P205" s="445"/>
      <c r="Q205" s="445"/>
      <c r="R205" s="445"/>
      <c r="S205" s="445"/>
      <c r="T205" s="445"/>
      <c r="U205" s="445"/>
      <c r="V205" s="445"/>
      <c r="W205" s="445"/>
      <c r="X205" s="445"/>
      <c r="Y205" s="445"/>
      <c r="Z205" s="445"/>
      <c r="AA205" s="445"/>
    </row>
    <row r="206" spans="3:27" x14ac:dyDescent="0.15">
      <c r="C206" s="445"/>
      <c r="D206" s="445"/>
      <c r="E206" s="445"/>
      <c r="F206" s="445"/>
      <c r="G206" s="445"/>
      <c r="H206" s="445"/>
      <c r="I206" s="445"/>
      <c r="J206" s="445"/>
      <c r="K206" s="445"/>
      <c r="L206" s="445"/>
      <c r="M206" s="445"/>
      <c r="N206" s="445"/>
      <c r="O206" s="445"/>
      <c r="P206" s="445"/>
      <c r="Q206" s="445"/>
      <c r="R206" s="445"/>
      <c r="S206" s="445"/>
      <c r="T206" s="445"/>
      <c r="U206" s="445"/>
      <c r="V206" s="445"/>
      <c r="W206" s="445"/>
      <c r="X206" s="445"/>
      <c r="Y206" s="445"/>
      <c r="Z206" s="445"/>
      <c r="AA206" s="445"/>
    </row>
    <row r="207" spans="3:27" x14ac:dyDescent="0.15">
      <c r="C207" s="445"/>
      <c r="D207" s="445"/>
      <c r="E207" s="445"/>
      <c r="F207" s="445"/>
      <c r="G207" s="445"/>
      <c r="H207" s="445"/>
      <c r="I207" s="445"/>
      <c r="J207" s="445"/>
      <c r="K207" s="445"/>
      <c r="L207" s="445"/>
      <c r="M207" s="445"/>
      <c r="N207" s="445"/>
      <c r="O207" s="445"/>
      <c r="P207" s="445"/>
      <c r="Q207" s="445"/>
      <c r="R207" s="445"/>
      <c r="S207" s="445"/>
      <c r="T207" s="445"/>
      <c r="U207" s="445"/>
      <c r="V207" s="445"/>
      <c r="W207" s="445"/>
      <c r="X207" s="445"/>
      <c r="Y207" s="445"/>
      <c r="Z207" s="445"/>
      <c r="AA207" s="445"/>
    </row>
    <row r="208" spans="3:27" x14ac:dyDescent="0.15">
      <c r="C208" s="445"/>
      <c r="D208" s="445"/>
      <c r="E208" s="445"/>
      <c r="F208" s="445"/>
      <c r="G208" s="445"/>
      <c r="H208" s="445"/>
      <c r="I208" s="445"/>
      <c r="J208" s="445"/>
      <c r="K208" s="445"/>
      <c r="L208" s="445"/>
      <c r="M208" s="445"/>
      <c r="N208" s="445"/>
      <c r="O208" s="445"/>
      <c r="P208" s="445"/>
      <c r="Q208" s="445"/>
      <c r="R208" s="445"/>
      <c r="S208" s="445"/>
      <c r="T208" s="445"/>
      <c r="U208" s="445"/>
      <c r="V208" s="445"/>
      <c r="W208" s="445"/>
      <c r="X208" s="445"/>
      <c r="Y208" s="445"/>
      <c r="Z208" s="445"/>
      <c r="AA208" s="445"/>
    </row>
    <row r="209" spans="3:27" x14ac:dyDescent="0.15">
      <c r="C209" s="445"/>
      <c r="D209" s="445"/>
      <c r="E209" s="445"/>
      <c r="F209" s="445"/>
      <c r="G209" s="445"/>
      <c r="H209" s="445"/>
      <c r="I209" s="445"/>
      <c r="J209" s="445"/>
      <c r="K209" s="445"/>
      <c r="L209" s="445"/>
      <c r="M209" s="445"/>
      <c r="N209" s="445"/>
      <c r="O209" s="445"/>
      <c r="P209" s="445"/>
      <c r="Q209" s="445"/>
      <c r="R209" s="445"/>
      <c r="S209" s="445"/>
      <c r="T209" s="445"/>
      <c r="U209" s="445"/>
      <c r="V209" s="445"/>
      <c r="W209" s="445"/>
      <c r="X209" s="445"/>
      <c r="Y209" s="445"/>
      <c r="Z209" s="445"/>
      <c r="AA209" s="445"/>
    </row>
    <row r="210" spans="3:27" x14ac:dyDescent="0.15">
      <c r="C210" s="445"/>
      <c r="D210" s="445"/>
      <c r="E210" s="445"/>
      <c r="F210" s="445"/>
      <c r="G210" s="445"/>
      <c r="H210" s="445"/>
      <c r="I210" s="445"/>
      <c r="J210" s="445"/>
      <c r="K210" s="445"/>
      <c r="L210" s="445"/>
      <c r="M210" s="445"/>
      <c r="N210" s="445"/>
      <c r="O210" s="445"/>
      <c r="P210" s="445"/>
      <c r="Q210" s="445"/>
      <c r="R210" s="445"/>
      <c r="S210" s="445"/>
      <c r="T210" s="445"/>
      <c r="U210" s="445"/>
      <c r="V210" s="445"/>
      <c r="W210" s="445"/>
      <c r="X210" s="445"/>
      <c r="Y210" s="445"/>
      <c r="Z210" s="445"/>
      <c r="AA210" s="445"/>
    </row>
    <row r="211" spans="3:27" x14ac:dyDescent="0.15">
      <c r="C211" s="445"/>
      <c r="D211" s="445"/>
      <c r="E211" s="445"/>
      <c r="F211" s="445"/>
      <c r="G211" s="445"/>
      <c r="H211" s="445"/>
      <c r="I211" s="445"/>
      <c r="J211" s="445"/>
      <c r="K211" s="445"/>
      <c r="L211" s="445"/>
      <c r="M211" s="445"/>
      <c r="N211" s="445"/>
      <c r="O211" s="445"/>
      <c r="P211" s="445"/>
      <c r="Q211" s="445"/>
      <c r="R211" s="445"/>
      <c r="S211" s="445"/>
      <c r="T211" s="445"/>
      <c r="U211" s="445"/>
      <c r="V211" s="445"/>
      <c r="W211" s="445"/>
      <c r="X211" s="445"/>
      <c r="Y211" s="445"/>
      <c r="Z211" s="445"/>
      <c r="AA211" s="445"/>
    </row>
    <row r="212" spans="3:27" x14ac:dyDescent="0.15">
      <c r="C212" s="445"/>
      <c r="D212" s="445"/>
      <c r="E212" s="445"/>
      <c r="F212" s="445"/>
      <c r="G212" s="445"/>
      <c r="H212" s="445"/>
      <c r="I212" s="445"/>
      <c r="J212" s="445"/>
      <c r="K212" s="445"/>
      <c r="L212" s="445"/>
      <c r="M212" s="445"/>
      <c r="N212" s="445"/>
      <c r="O212" s="445"/>
      <c r="P212" s="445"/>
      <c r="Q212" s="445"/>
      <c r="R212" s="445"/>
      <c r="S212" s="445"/>
      <c r="T212" s="445"/>
      <c r="U212" s="445"/>
      <c r="V212" s="445"/>
      <c r="W212" s="445"/>
      <c r="X212" s="445"/>
      <c r="Y212" s="445"/>
      <c r="Z212" s="445"/>
      <c r="AA212" s="445"/>
    </row>
    <row r="213" spans="3:27" x14ac:dyDescent="0.15">
      <c r="C213" s="445"/>
      <c r="D213" s="445"/>
      <c r="E213" s="445"/>
      <c r="F213" s="445"/>
      <c r="G213" s="445"/>
      <c r="H213" s="445"/>
      <c r="I213" s="445"/>
      <c r="J213" s="445"/>
      <c r="K213" s="445"/>
      <c r="L213" s="445"/>
      <c r="M213" s="445"/>
      <c r="N213" s="445"/>
      <c r="O213" s="445"/>
      <c r="P213" s="445"/>
      <c r="Q213" s="445"/>
      <c r="R213" s="445"/>
      <c r="S213" s="445"/>
      <c r="T213" s="445"/>
      <c r="U213" s="445"/>
      <c r="V213" s="445"/>
      <c r="W213" s="445"/>
      <c r="X213" s="445"/>
      <c r="Y213" s="445"/>
      <c r="Z213" s="445"/>
      <c r="AA213" s="445"/>
    </row>
    <row r="214" spans="3:27" x14ac:dyDescent="0.15">
      <c r="C214" s="445"/>
      <c r="D214" s="445"/>
      <c r="E214" s="445"/>
      <c r="F214" s="445"/>
      <c r="G214" s="445"/>
      <c r="H214" s="445"/>
      <c r="I214" s="445"/>
      <c r="J214" s="445"/>
      <c r="K214" s="445"/>
      <c r="L214" s="445"/>
      <c r="M214" s="445"/>
      <c r="N214" s="445"/>
      <c r="O214" s="445"/>
      <c r="P214" s="445"/>
      <c r="Q214" s="445"/>
      <c r="R214" s="445"/>
      <c r="S214" s="445"/>
      <c r="T214" s="445"/>
      <c r="U214" s="445"/>
      <c r="V214" s="445"/>
      <c r="W214" s="445"/>
      <c r="X214" s="445"/>
      <c r="Y214" s="445"/>
      <c r="Z214" s="445"/>
      <c r="AA214" s="445"/>
    </row>
    <row r="215" spans="3:27" x14ac:dyDescent="0.15">
      <c r="C215" s="445"/>
      <c r="D215" s="445"/>
      <c r="E215" s="445"/>
      <c r="F215" s="445"/>
      <c r="G215" s="445"/>
      <c r="H215" s="445"/>
      <c r="I215" s="445"/>
      <c r="J215" s="445"/>
      <c r="K215" s="445"/>
      <c r="L215" s="445"/>
      <c r="M215" s="445"/>
      <c r="N215" s="445"/>
      <c r="O215" s="445"/>
      <c r="P215" s="445"/>
      <c r="Q215" s="445"/>
      <c r="R215" s="445"/>
      <c r="S215" s="445"/>
      <c r="T215" s="445"/>
      <c r="U215" s="445"/>
      <c r="V215" s="445"/>
      <c r="W215" s="445"/>
      <c r="X215" s="445"/>
      <c r="Y215" s="445"/>
      <c r="Z215" s="445"/>
      <c r="AA215" s="445"/>
    </row>
    <row r="216" spans="3:27" x14ac:dyDescent="0.15">
      <c r="C216" s="445"/>
      <c r="D216" s="445"/>
      <c r="E216" s="445"/>
      <c r="F216" s="445"/>
      <c r="G216" s="445"/>
      <c r="H216" s="445"/>
      <c r="I216" s="445"/>
      <c r="J216" s="445"/>
      <c r="K216" s="445"/>
      <c r="L216" s="445"/>
      <c r="M216" s="445"/>
      <c r="N216" s="445"/>
      <c r="O216" s="445"/>
      <c r="P216" s="445"/>
      <c r="Q216" s="445"/>
      <c r="R216" s="445"/>
      <c r="S216" s="445"/>
      <c r="T216" s="445"/>
      <c r="U216" s="445"/>
      <c r="V216" s="445"/>
      <c r="W216" s="445"/>
      <c r="X216" s="445"/>
      <c r="Y216" s="445"/>
      <c r="Z216" s="445"/>
      <c r="AA216" s="445"/>
    </row>
    <row r="217" spans="3:27" x14ac:dyDescent="0.15">
      <c r="C217" s="445"/>
      <c r="D217" s="445"/>
      <c r="E217" s="445"/>
      <c r="F217" s="445"/>
      <c r="G217" s="445"/>
      <c r="H217" s="445"/>
      <c r="I217" s="445"/>
      <c r="J217" s="445"/>
      <c r="K217" s="445"/>
      <c r="L217" s="445"/>
      <c r="M217" s="445"/>
      <c r="N217" s="445"/>
      <c r="O217" s="445"/>
      <c r="P217" s="445"/>
      <c r="Q217" s="445"/>
      <c r="R217" s="445"/>
      <c r="S217" s="445"/>
      <c r="T217" s="445"/>
      <c r="U217" s="445"/>
      <c r="V217" s="445"/>
      <c r="W217" s="445"/>
      <c r="X217" s="445"/>
      <c r="Y217" s="445"/>
      <c r="Z217" s="445"/>
      <c r="AA217" s="445"/>
    </row>
    <row r="218" spans="3:27" x14ac:dyDescent="0.15">
      <c r="C218" s="445"/>
      <c r="D218" s="445"/>
      <c r="E218" s="445"/>
      <c r="F218" s="445"/>
      <c r="G218" s="445"/>
      <c r="H218" s="445"/>
      <c r="I218" s="445"/>
      <c r="J218" s="445"/>
      <c r="K218" s="445"/>
      <c r="L218" s="445"/>
      <c r="M218" s="445"/>
      <c r="N218" s="445"/>
      <c r="O218" s="445"/>
      <c r="P218" s="445"/>
      <c r="Q218" s="445"/>
      <c r="R218" s="445"/>
      <c r="S218" s="445"/>
      <c r="T218" s="445"/>
      <c r="U218" s="445"/>
      <c r="V218" s="445"/>
      <c r="W218" s="445"/>
      <c r="X218" s="445"/>
      <c r="Y218" s="445"/>
      <c r="Z218" s="445"/>
      <c r="AA218" s="445"/>
    </row>
    <row r="219" spans="3:27" x14ac:dyDescent="0.15">
      <c r="C219" s="445"/>
      <c r="D219" s="445"/>
      <c r="E219" s="445"/>
      <c r="F219" s="445"/>
      <c r="G219" s="445"/>
      <c r="H219" s="445"/>
      <c r="I219" s="445"/>
      <c r="J219" s="445"/>
      <c r="K219" s="445"/>
      <c r="L219" s="445"/>
      <c r="M219" s="445"/>
      <c r="N219" s="445"/>
      <c r="O219" s="445"/>
      <c r="P219" s="445"/>
      <c r="Q219" s="445"/>
      <c r="R219" s="445"/>
      <c r="S219" s="445"/>
      <c r="T219" s="445"/>
      <c r="U219" s="445"/>
      <c r="V219" s="445"/>
      <c r="W219" s="445"/>
      <c r="X219" s="445"/>
      <c r="Y219" s="445"/>
      <c r="Z219" s="445"/>
      <c r="AA219" s="445"/>
    </row>
    <row r="220" spans="3:27" x14ac:dyDescent="0.15">
      <c r="C220" s="445"/>
      <c r="D220" s="445"/>
      <c r="E220" s="445"/>
      <c r="F220" s="445"/>
      <c r="G220" s="445"/>
      <c r="H220" s="445"/>
      <c r="I220" s="445"/>
      <c r="J220" s="445"/>
      <c r="K220" s="445"/>
      <c r="L220" s="445"/>
      <c r="M220" s="445"/>
      <c r="N220" s="445"/>
      <c r="O220" s="445"/>
      <c r="P220" s="445"/>
      <c r="Q220" s="445"/>
      <c r="R220" s="445"/>
      <c r="S220" s="445"/>
      <c r="T220" s="445"/>
      <c r="U220" s="445"/>
      <c r="V220" s="445"/>
      <c r="W220" s="445"/>
      <c r="X220" s="445"/>
      <c r="Y220" s="445"/>
      <c r="Z220" s="445"/>
      <c r="AA220" s="445"/>
    </row>
    <row r="221" spans="3:27" x14ac:dyDescent="0.15">
      <c r="C221" s="445"/>
      <c r="D221" s="445"/>
      <c r="E221" s="445"/>
      <c r="F221" s="445"/>
      <c r="G221" s="445"/>
      <c r="H221" s="445"/>
      <c r="I221" s="445"/>
      <c r="J221" s="445"/>
      <c r="K221" s="445"/>
      <c r="L221" s="445"/>
      <c r="M221" s="445"/>
      <c r="N221" s="445"/>
      <c r="O221" s="445"/>
      <c r="P221" s="445"/>
      <c r="Q221" s="445"/>
      <c r="R221" s="445"/>
      <c r="S221" s="445"/>
      <c r="T221" s="445"/>
      <c r="U221" s="445"/>
      <c r="V221" s="445"/>
      <c r="W221" s="445"/>
      <c r="X221" s="445"/>
      <c r="Y221" s="445"/>
      <c r="Z221" s="445"/>
      <c r="AA221" s="445"/>
    </row>
    <row r="222" spans="3:27" x14ac:dyDescent="0.15">
      <c r="C222" s="445"/>
      <c r="D222" s="445"/>
      <c r="E222" s="445"/>
      <c r="F222" s="445"/>
      <c r="G222" s="445"/>
      <c r="H222" s="445"/>
      <c r="I222" s="445"/>
      <c r="J222" s="445"/>
      <c r="K222" s="445"/>
      <c r="L222" s="445"/>
      <c r="M222" s="445"/>
      <c r="N222" s="445"/>
      <c r="O222" s="445"/>
      <c r="P222" s="445"/>
      <c r="Q222" s="445"/>
      <c r="R222" s="445"/>
      <c r="S222" s="445"/>
      <c r="T222" s="445"/>
      <c r="U222" s="445"/>
      <c r="V222" s="445"/>
      <c r="W222" s="445"/>
      <c r="X222" s="445"/>
      <c r="Y222" s="445"/>
      <c r="Z222" s="445"/>
      <c r="AA222" s="445"/>
    </row>
    <row r="223" spans="3:27" x14ac:dyDescent="0.15">
      <c r="C223" s="445"/>
      <c r="D223" s="445"/>
      <c r="E223" s="445"/>
      <c r="F223" s="445"/>
      <c r="G223" s="445"/>
      <c r="H223" s="445"/>
      <c r="I223" s="445"/>
      <c r="J223" s="445"/>
      <c r="K223" s="445"/>
      <c r="L223" s="445"/>
      <c r="M223" s="445"/>
      <c r="N223" s="445"/>
      <c r="O223" s="445"/>
      <c r="P223" s="445"/>
      <c r="Q223" s="445"/>
      <c r="R223" s="445"/>
      <c r="S223" s="445"/>
      <c r="T223" s="445"/>
      <c r="U223" s="445"/>
      <c r="V223" s="445"/>
      <c r="W223" s="445"/>
      <c r="X223" s="445"/>
      <c r="Y223" s="445"/>
      <c r="Z223" s="445"/>
      <c r="AA223" s="445"/>
    </row>
    <row r="224" spans="3:27" x14ac:dyDescent="0.15">
      <c r="C224" s="445"/>
      <c r="D224" s="445"/>
      <c r="E224" s="445"/>
      <c r="F224" s="445"/>
      <c r="G224" s="445"/>
      <c r="H224" s="445"/>
      <c r="I224" s="445"/>
      <c r="J224" s="445"/>
      <c r="K224" s="445"/>
      <c r="L224" s="445"/>
      <c r="M224" s="445"/>
      <c r="N224" s="445"/>
      <c r="O224" s="445"/>
      <c r="P224" s="445"/>
      <c r="Q224" s="445"/>
      <c r="R224" s="445"/>
      <c r="S224" s="445"/>
      <c r="T224" s="445"/>
      <c r="U224" s="445"/>
      <c r="V224" s="445"/>
      <c r="W224" s="445"/>
      <c r="X224" s="445"/>
      <c r="Y224" s="445"/>
      <c r="Z224" s="445"/>
      <c r="AA224" s="445"/>
    </row>
    <row r="225" spans="3:27" x14ac:dyDescent="0.15">
      <c r="C225" s="445"/>
      <c r="D225" s="445"/>
      <c r="E225" s="445"/>
      <c r="F225" s="445"/>
      <c r="G225" s="445"/>
      <c r="H225" s="445"/>
      <c r="I225" s="445"/>
      <c r="J225" s="445"/>
      <c r="K225" s="445"/>
      <c r="L225" s="445"/>
      <c r="M225" s="445"/>
      <c r="N225" s="445"/>
      <c r="O225" s="445"/>
      <c r="P225" s="445"/>
      <c r="Q225" s="445"/>
      <c r="R225" s="445"/>
      <c r="S225" s="445"/>
      <c r="T225" s="445"/>
      <c r="U225" s="445"/>
      <c r="V225" s="445"/>
      <c r="W225" s="445"/>
      <c r="X225" s="445"/>
      <c r="Y225" s="445"/>
      <c r="Z225" s="445"/>
      <c r="AA225" s="445"/>
    </row>
    <row r="226" spans="3:27" x14ac:dyDescent="0.15">
      <c r="C226" s="445"/>
      <c r="D226" s="445"/>
      <c r="E226" s="445"/>
      <c r="F226" s="445"/>
      <c r="G226" s="445"/>
      <c r="H226" s="445"/>
      <c r="I226" s="445"/>
      <c r="J226" s="445"/>
      <c r="K226" s="445"/>
      <c r="L226" s="445"/>
      <c r="M226" s="445"/>
      <c r="N226" s="445"/>
      <c r="O226" s="445"/>
      <c r="P226" s="445"/>
      <c r="Q226" s="445"/>
      <c r="R226" s="445"/>
      <c r="S226" s="445"/>
      <c r="T226" s="445"/>
      <c r="U226" s="445"/>
      <c r="V226" s="445"/>
      <c r="W226" s="445"/>
      <c r="X226" s="445"/>
      <c r="Y226" s="445"/>
      <c r="Z226" s="445"/>
      <c r="AA226" s="445"/>
    </row>
    <row r="227" spans="3:27" x14ac:dyDescent="0.15">
      <c r="C227" s="445"/>
      <c r="D227" s="445"/>
      <c r="E227" s="445"/>
      <c r="F227" s="445"/>
      <c r="G227" s="445"/>
      <c r="H227" s="445"/>
      <c r="I227" s="445"/>
      <c r="J227" s="445"/>
      <c r="K227" s="445"/>
      <c r="L227" s="445"/>
      <c r="M227" s="445"/>
      <c r="N227" s="445"/>
      <c r="O227" s="445"/>
      <c r="P227" s="445"/>
      <c r="Q227" s="445"/>
      <c r="R227" s="445"/>
      <c r="S227" s="445"/>
      <c r="T227" s="445"/>
      <c r="U227" s="445"/>
      <c r="V227" s="445"/>
      <c r="W227" s="445"/>
      <c r="X227" s="445"/>
      <c r="Y227" s="445"/>
      <c r="Z227" s="445"/>
      <c r="AA227" s="445"/>
    </row>
    <row r="228" spans="3:27" x14ac:dyDescent="0.15">
      <c r="C228" s="445"/>
      <c r="D228" s="445"/>
      <c r="E228" s="445"/>
      <c r="F228" s="445"/>
      <c r="G228" s="445"/>
      <c r="H228" s="445"/>
      <c r="I228" s="445"/>
      <c r="J228" s="445"/>
      <c r="K228" s="445"/>
      <c r="L228" s="445"/>
      <c r="M228" s="445"/>
      <c r="N228" s="445"/>
      <c r="O228" s="445"/>
      <c r="P228" s="445"/>
      <c r="Q228" s="445"/>
      <c r="R228" s="445"/>
      <c r="S228" s="445"/>
      <c r="T228" s="445"/>
      <c r="U228" s="445"/>
      <c r="V228" s="445"/>
      <c r="W228" s="445"/>
      <c r="X228" s="445"/>
      <c r="Y228" s="445"/>
      <c r="Z228" s="445"/>
      <c r="AA228" s="445"/>
    </row>
    <row r="229" spans="3:27" x14ac:dyDescent="0.15">
      <c r="C229" s="445"/>
      <c r="D229" s="445"/>
      <c r="E229" s="445"/>
      <c r="F229" s="445"/>
      <c r="G229" s="445"/>
      <c r="H229" s="445"/>
      <c r="I229" s="445"/>
      <c r="J229" s="445"/>
      <c r="K229" s="445"/>
      <c r="L229" s="445"/>
      <c r="M229" s="445"/>
      <c r="N229" s="445"/>
      <c r="O229" s="445"/>
      <c r="P229" s="445"/>
      <c r="Q229" s="445"/>
      <c r="R229" s="445"/>
      <c r="S229" s="445"/>
      <c r="T229" s="445"/>
      <c r="U229" s="445"/>
      <c r="V229" s="445"/>
      <c r="W229" s="445"/>
      <c r="X229" s="445"/>
      <c r="Y229" s="445"/>
      <c r="Z229" s="445"/>
      <c r="AA229" s="445"/>
    </row>
    <row r="230" spans="3:27" x14ac:dyDescent="0.15">
      <c r="C230" s="445"/>
      <c r="D230" s="445"/>
      <c r="E230" s="445"/>
      <c r="F230" s="445"/>
      <c r="G230" s="445"/>
      <c r="H230" s="445"/>
      <c r="I230" s="445"/>
      <c r="J230" s="445"/>
      <c r="K230" s="445"/>
      <c r="L230" s="445"/>
      <c r="M230" s="445"/>
      <c r="N230" s="445"/>
      <c r="O230" s="445"/>
      <c r="P230" s="445"/>
      <c r="Q230" s="445"/>
      <c r="R230" s="445"/>
      <c r="S230" s="445"/>
      <c r="T230" s="445"/>
      <c r="U230" s="445"/>
      <c r="V230" s="445"/>
      <c r="W230" s="445"/>
      <c r="X230" s="445"/>
      <c r="Y230" s="445"/>
      <c r="Z230" s="445"/>
      <c r="AA230" s="445"/>
    </row>
    <row r="231" spans="3:27" x14ac:dyDescent="0.15">
      <c r="C231" s="445"/>
      <c r="D231" s="445"/>
      <c r="E231" s="445"/>
      <c r="F231" s="445"/>
      <c r="G231" s="445"/>
      <c r="H231" s="445"/>
      <c r="I231" s="445"/>
      <c r="J231" s="445"/>
      <c r="K231" s="445"/>
      <c r="L231" s="445"/>
      <c r="M231" s="445"/>
      <c r="N231" s="445"/>
      <c r="O231" s="445"/>
      <c r="P231" s="445"/>
      <c r="Q231" s="445"/>
      <c r="R231" s="445"/>
      <c r="S231" s="445"/>
      <c r="T231" s="445"/>
      <c r="U231" s="445"/>
      <c r="V231" s="445"/>
      <c r="W231" s="445"/>
      <c r="X231" s="445"/>
      <c r="Y231" s="445"/>
      <c r="Z231" s="445"/>
      <c r="AA231" s="445"/>
    </row>
    <row r="232" spans="3:27" x14ac:dyDescent="0.15">
      <c r="C232" s="445"/>
      <c r="D232" s="445"/>
      <c r="E232" s="445"/>
      <c r="F232" s="445"/>
      <c r="G232" s="445"/>
      <c r="H232" s="445"/>
      <c r="I232" s="445"/>
      <c r="J232" s="445"/>
      <c r="K232" s="445"/>
      <c r="L232" s="445"/>
      <c r="M232" s="445"/>
      <c r="N232" s="445"/>
      <c r="O232" s="445"/>
      <c r="P232" s="445"/>
      <c r="Q232" s="445"/>
      <c r="R232" s="445"/>
      <c r="S232" s="445"/>
      <c r="T232" s="445"/>
      <c r="U232" s="445"/>
      <c r="V232" s="445"/>
      <c r="W232" s="445"/>
      <c r="X232" s="445"/>
      <c r="Y232" s="445"/>
      <c r="Z232" s="445"/>
      <c r="AA232" s="445"/>
    </row>
    <row r="233" spans="3:27" x14ac:dyDescent="0.15">
      <c r="C233" s="445"/>
      <c r="D233" s="445"/>
      <c r="E233" s="445"/>
      <c r="F233" s="445"/>
      <c r="G233" s="445"/>
      <c r="H233" s="445"/>
      <c r="I233" s="445"/>
      <c r="J233" s="445"/>
      <c r="K233" s="445"/>
      <c r="L233" s="445"/>
      <c r="M233" s="445"/>
      <c r="N233" s="445"/>
      <c r="O233" s="445"/>
      <c r="P233" s="445"/>
      <c r="Q233" s="445"/>
      <c r="R233" s="445"/>
      <c r="S233" s="445"/>
      <c r="T233" s="445"/>
      <c r="U233" s="445"/>
      <c r="V233" s="445"/>
      <c r="W233" s="445"/>
      <c r="X233" s="445"/>
      <c r="Y233" s="445"/>
      <c r="Z233" s="445"/>
      <c r="AA233" s="445"/>
    </row>
    <row r="234" spans="3:27" x14ac:dyDescent="0.15">
      <c r="C234" s="445"/>
      <c r="D234" s="445"/>
      <c r="E234" s="445"/>
      <c r="F234" s="445"/>
      <c r="G234" s="445"/>
      <c r="H234" s="445"/>
      <c r="I234" s="445"/>
      <c r="J234" s="445"/>
      <c r="K234" s="445"/>
      <c r="L234" s="445"/>
      <c r="M234" s="445"/>
      <c r="N234" s="445"/>
      <c r="O234" s="445"/>
      <c r="P234" s="445"/>
      <c r="Q234" s="445"/>
      <c r="R234" s="445"/>
      <c r="S234" s="445"/>
      <c r="T234" s="445"/>
      <c r="U234" s="445"/>
      <c r="V234" s="445"/>
      <c r="W234" s="445"/>
      <c r="X234" s="445"/>
      <c r="Y234" s="445"/>
      <c r="Z234" s="445"/>
      <c r="AA234" s="445"/>
    </row>
    <row r="235" spans="3:27" x14ac:dyDescent="0.15">
      <c r="C235" s="445"/>
      <c r="D235" s="445"/>
      <c r="E235" s="445"/>
      <c r="F235" s="445"/>
      <c r="G235" s="445"/>
      <c r="H235" s="445"/>
      <c r="I235" s="445"/>
      <c r="J235" s="445"/>
      <c r="K235" s="445"/>
      <c r="L235" s="445"/>
      <c r="M235" s="445"/>
      <c r="N235" s="445"/>
      <c r="O235" s="445"/>
      <c r="P235" s="445"/>
      <c r="Q235" s="445"/>
      <c r="R235" s="445"/>
      <c r="S235" s="445"/>
      <c r="T235" s="445"/>
      <c r="U235" s="445"/>
      <c r="V235" s="445"/>
      <c r="W235" s="445"/>
      <c r="X235" s="445"/>
      <c r="Y235" s="445"/>
      <c r="Z235" s="445"/>
      <c r="AA235" s="445"/>
    </row>
    <row r="236" spans="3:27" x14ac:dyDescent="0.15">
      <c r="C236" s="445"/>
      <c r="D236" s="445"/>
      <c r="E236" s="445"/>
      <c r="F236" s="445"/>
      <c r="G236" s="445"/>
      <c r="H236" s="445"/>
      <c r="I236" s="445"/>
      <c r="J236" s="445"/>
      <c r="K236" s="445"/>
      <c r="L236" s="445"/>
      <c r="M236" s="445"/>
      <c r="N236" s="445"/>
      <c r="O236" s="445"/>
      <c r="P236" s="445"/>
      <c r="Q236" s="445"/>
      <c r="R236" s="445"/>
      <c r="S236" s="445"/>
      <c r="T236" s="445"/>
      <c r="U236" s="445"/>
      <c r="V236" s="445"/>
      <c r="W236" s="445"/>
      <c r="X236" s="445"/>
      <c r="Y236" s="445"/>
      <c r="Z236" s="445"/>
      <c r="AA236" s="445"/>
    </row>
    <row r="237" spans="3:27" x14ac:dyDescent="0.15">
      <c r="C237" s="445"/>
      <c r="D237" s="445"/>
      <c r="E237" s="445"/>
      <c r="F237" s="445"/>
      <c r="G237" s="445"/>
      <c r="H237" s="445"/>
      <c r="I237" s="445"/>
      <c r="J237" s="445"/>
      <c r="K237" s="445"/>
      <c r="L237" s="445"/>
      <c r="M237" s="445"/>
      <c r="N237" s="445"/>
      <c r="O237" s="445"/>
      <c r="P237" s="445"/>
      <c r="Q237" s="445"/>
      <c r="R237" s="445"/>
      <c r="S237" s="445"/>
      <c r="T237" s="445"/>
      <c r="U237" s="445"/>
      <c r="V237" s="445"/>
      <c r="W237" s="445"/>
      <c r="X237" s="445"/>
      <c r="Y237" s="445"/>
      <c r="Z237" s="445"/>
      <c r="AA237" s="445"/>
    </row>
    <row r="238" spans="3:27" x14ac:dyDescent="0.15">
      <c r="C238" s="445"/>
      <c r="D238" s="445"/>
      <c r="E238" s="445"/>
      <c r="F238" s="445"/>
      <c r="G238" s="445"/>
      <c r="H238" s="445"/>
      <c r="I238" s="445"/>
      <c r="J238" s="445"/>
      <c r="K238" s="445"/>
      <c r="L238" s="445"/>
      <c r="M238" s="445"/>
      <c r="N238" s="445"/>
      <c r="O238" s="445"/>
      <c r="P238" s="445"/>
      <c r="Q238" s="445"/>
      <c r="R238" s="445"/>
      <c r="S238" s="445"/>
      <c r="T238" s="445"/>
      <c r="U238" s="445"/>
      <c r="V238" s="445"/>
      <c r="W238" s="445"/>
      <c r="X238" s="445"/>
      <c r="Y238" s="445"/>
      <c r="Z238" s="445"/>
      <c r="AA238" s="445"/>
    </row>
    <row r="239" spans="3:27" x14ac:dyDescent="0.15">
      <c r="C239" s="445"/>
      <c r="D239" s="445"/>
      <c r="E239" s="445"/>
      <c r="F239" s="445"/>
      <c r="G239" s="445"/>
      <c r="H239" s="445"/>
      <c r="I239" s="445"/>
      <c r="J239" s="445"/>
      <c r="K239" s="445"/>
      <c r="L239" s="445"/>
      <c r="M239" s="445"/>
      <c r="N239" s="445"/>
      <c r="O239" s="445"/>
      <c r="P239" s="445"/>
      <c r="Q239" s="445"/>
      <c r="R239" s="445"/>
      <c r="S239" s="445"/>
      <c r="T239" s="445"/>
      <c r="U239" s="445"/>
      <c r="V239" s="445"/>
      <c r="W239" s="445"/>
      <c r="X239" s="445"/>
      <c r="Y239" s="445"/>
      <c r="Z239" s="445"/>
      <c r="AA239" s="445"/>
    </row>
    <row r="240" spans="3:27" x14ac:dyDescent="0.15">
      <c r="C240" s="445"/>
      <c r="D240" s="445"/>
      <c r="E240" s="445"/>
      <c r="F240" s="445"/>
      <c r="G240" s="445"/>
      <c r="H240" s="445"/>
      <c r="I240" s="445"/>
      <c r="J240" s="445"/>
      <c r="K240" s="445"/>
      <c r="L240" s="445"/>
      <c r="M240" s="445"/>
      <c r="N240" s="445"/>
      <c r="O240" s="445"/>
      <c r="P240" s="445"/>
      <c r="Q240" s="445"/>
      <c r="R240" s="445"/>
      <c r="S240" s="445"/>
      <c r="T240" s="445"/>
      <c r="U240" s="445"/>
      <c r="V240" s="445"/>
      <c r="W240" s="445"/>
      <c r="X240" s="445"/>
      <c r="Y240" s="445"/>
      <c r="Z240" s="445"/>
      <c r="AA240" s="445"/>
    </row>
    <row r="241" spans="3:27" x14ac:dyDescent="0.15">
      <c r="C241" s="445"/>
      <c r="D241" s="445"/>
      <c r="E241" s="445"/>
      <c r="F241" s="445"/>
      <c r="G241" s="445"/>
      <c r="H241" s="445"/>
      <c r="I241" s="445"/>
      <c r="J241" s="445"/>
      <c r="K241" s="445"/>
      <c r="L241" s="445"/>
      <c r="M241" s="445"/>
      <c r="N241" s="445"/>
      <c r="O241" s="445"/>
      <c r="P241" s="445"/>
      <c r="Q241" s="445"/>
      <c r="R241" s="445"/>
      <c r="S241" s="445"/>
      <c r="T241" s="445"/>
      <c r="U241" s="445"/>
      <c r="V241" s="445"/>
      <c r="W241" s="445"/>
      <c r="X241" s="445"/>
      <c r="Y241" s="445"/>
      <c r="Z241" s="445"/>
      <c r="AA241" s="445"/>
    </row>
    <row r="242" spans="3:27" x14ac:dyDescent="0.15">
      <c r="C242" s="445"/>
      <c r="D242" s="445"/>
      <c r="E242" s="445"/>
      <c r="F242" s="445"/>
      <c r="G242" s="445"/>
      <c r="H242" s="445"/>
      <c r="I242" s="445"/>
      <c r="J242" s="445"/>
      <c r="K242" s="445"/>
      <c r="L242" s="445"/>
      <c r="M242" s="445"/>
      <c r="N242" s="445"/>
      <c r="O242" s="445"/>
      <c r="P242" s="445"/>
      <c r="Q242" s="445"/>
      <c r="R242" s="445"/>
      <c r="S242" s="445"/>
      <c r="T242" s="445"/>
      <c r="U242" s="445"/>
      <c r="V242" s="445"/>
      <c r="W242" s="445"/>
      <c r="X242" s="445"/>
      <c r="Y242" s="445"/>
      <c r="Z242" s="445"/>
      <c r="AA242" s="445"/>
    </row>
    <row r="243" spans="3:27" x14ac:dyDescent="0.15">
      <c r="C243" s="445"/>
      <c r="D243" s="445"/>
      <c r="E243" s="445"/>
      <c r="F243" s="445"/>
      <c r="G243" s="445"/>
      <c r="H243" s="445"/>
      <c r="I243" s="445"/>
      <c r="J243" s="445"/>
      <c r="K243" s="445"/>
      <c r="L243" s="445"/>
      <c r="M243" s="445"/>
      <c r="N243" s="445"/>
      <c r="O243" s="445"/>
      <c r="P243" s="445"/>
      <c r="Q243" s="445"/>
      <c r="R243" s="445"/>
      <c r="S243" s="445"/>
      <c r="T243" s="445"/>
      <c r="U243" s="445"/>
      <c r="V243" s="445"/>
      <c r="W243" s="445"/>
      <c r="X243" s="445"/>
      <c r="Y243" s="445"/>
      <c r="Z243" s="445"/>
      <c r="AA243" s="445"/>
    </row>
    <row r="244" spans="3:27" x14ac:dyDescent="0.15">
      <c r="C244" s="445"/>
      <c r="D244" s="445"/>
      <c r="E244" s="445"/>
      <c r="F244" s="445"/>
      <c r="G244" s="445"/>
      <c r="H244" s="445"/>
      <c r="I244" s="445"/>
      <c r="J244" s="445"/>
      <c r="K244" s="445"/>
      <c r="L244" s="445"/>
      <c r="M244" s="445"/>
      <c r="N244" s="445"/>
      <c r="O244" s="445"/>
      <c r="P244" s="445"/>
      <c r="Q244" s="445"/>
      <c r="R244" s="445"/>
      <c r="S244" s="445"/>
      <c r="T244" s="445"/>
      <c r="U244" s="445"/>
      <c r="V244" s="445"/>
      <c r="W244" s="445"/>
      <c r="X244" s="445"/>
      <c r="Y244" s="445"/>
      <c r="Z244" s="445"/>
      <c r="AA244" s="445"/>
    </row>
    <row r="245" spans="3:27" x14ac:dyDescent="0.15">
      <c r="C245" s="445"/>
      <c r="D245" s="445"/>
      <c r="E245" s="445"/>
      <c r="F245" s="445"/>
      <c r="G245" s="445"/>
      <c r="H245" s="445"/>
      <c r="I245" s="445"/>
      <c r="J245" s="445"/>
      <c r="K245" s="445"/>
      <c r="L245" s="445"/>
      <c r="M245" s="445"/>
      <c r="N245" s="445"/>
      <c r="O245" s="445"/>
      <c r="P245" s="445"/>
      <c r="Q245" s="445"/>
      <c r="R245" s="445"/>
      <c r="S245" s="445"/>
      <c r="T245" s="445"/>
      <c r="U245" s="445"/>
      <c r="V245" s="445"/>
      <c r="W245" s="445"/>
      <c r="X245" s="445"/>
      <c r="Y245" s="445"/>
      <c r="Z245" s="445"/>
      <c r="AA245" s="445"/>
    </row>
    <row r="246" spans="3:27" x14ac:dyDescent="0.15">
      <c r="C246" s="445"/>
      <c r="D246" s="445"/>
      <c r="E246" s="445"/>
      <c r="F246" s="445"/>
      <c r="G246" s="445"/>
      <c r="H246" s="445"/>
      <c r="I246" s="445"/>
      <c r="J246" s="445"/>
      <c r="K246" s="445"/>
      <c r="L246" s="445"/>
      <c r="M246" s="445"/>
      <c r="N246" s="445"/>
      <c r="O246" s="445"/>
      <c r="P246" s="445"/>
      <c r="Q246" s="445"/>
      <c r="R246" s="445"/>
      <c r="S246" s="445"/>
      <c r="T246" s="445"/>
      <c r="U246" s="445"/>
      <c r="V246" s="445"/>
      <c r="W246" s="445"/>
      <c r="X246" s="445"/>
      <c r="Y246" s="445"/>
      <c r="Z246" s="445"/>
      <c r="AA246" s="445"/>
    </row>
    <row r="247" spans="3:27" x14ac:dyDescent="0.15">
      <c r="C247" s="445"/>
      <c r="D247" s="445"/>
      <c r="E247" s="445"/>
      <c r="F247" s="445"/>
      <c r="G247" s="445"/>
      <c r="H247" s="445"/>
      <c r="I247" s="445"/>
      <c r="J247" s="445"/>
      <c r="K247" s="445"/>
      <c r="L247" s="445"/>
      <c r="M247" s="445"/>
      <c r="N247" s="445"/>
      <c r="O247" s="445"/>
      <c r="P247" s="445"/>
      <c r="Q247" s="445"/>
      <c r="R247" s="445"/>
      <c r="S247" s="445"/>
      <c r="T247" s="445"/>
      <c r="U247" s="445"/>
      <c r="V247" s="445"/>
      <c r="W247" s="445"/>
      <c r="X247" s="445"/>
      <c r="Y247" s="445"/>
      <c r="Z247" s="445"/>
      <c r="AA247" s="445"/>
    </row>
    <row r="248" spans="3:27" x14ac:dyDescent="0.15">
      <c r="C248" s="445"/>
      <c r="D248" s="445"/>
      <c r="E248" s="445"/>
      <c r="F248" s="445"/>
      <c r="G248" s="445"/>
      <c r="H248" s="445"/>
      <c r="I248" s="445"/>
      <c r="J248" s="445"/>
      <c r="K248" s="445"/>
      <c r="L248" s="445"/>
      <c r="M248" s="445"/>
      <c r="N248" s="445"/>
      <c r="O248" s="445"/>
      <c r="P248" s="445"/>
      <c r="Q248" s="445"/>
      <c r="R248" s="445"/>
      <c r="S248" s="445"/>
      <c r="T248" s="445"/>
      <c r="U248" s="445"/>
      <c r="V248" s="445"/>
      <c r="W248" s="445"/>
      <c r="X248" s="445"/>
      <c r="Y248" s="445"/>
      <c r="Z248" s="445"/>
      <c r="AA248" s="445"/>
    </row>
    <row r="249" spans="3:27" x14ac:dyDescent="0.15">
      <c r="C249" s="445"/>
      <c r="D249" s="445"/>
      <c r="E249" s="445"/>
      <c r="F249" s="445"/>
      <c r="G249" s="445"/>
      <c r="H249" s="445"/>
      <c r="I249" s="445"/>
      <c r="J249" s="445"/>
      <c r="K249" s="445"/>
      <c r="L249" s="445"/>
      <c r="M249" s="445"/>
      <c r="N249" s="445"/>
      <c r="O249" s="445"/>
      <c r="P249" s="445"/>
      <c r="Q249" s="445"/>
      <c r="R249" s="445"/>
      <c r="S249" s="445"/>
      <c r="T249" s="445"/>
      <c r="U249" s="445"/>
      <c r="V249" s="445"/>
      <c r="W249" s="445"/>
      <c r="X249" s="445"/>
      <c r="Y249" s="445"/>
      <c r="Z249" s="445"/>
      <c r="AA249" s="445"/>
    </row>
    <row r="250" spans="3:27" x14ac:dyDescent="0.15">
      <c r="C250" s="445"/>
      <c r="D250" s="445"/>
      <c r="E250" s="445"/>
      <c r="F250" s="445"/>
      <c r="G250" s="445"/>
      <c r="H250" s="445"/>
      <c r="I250" s="445"/>
      <c r="J250" s="445"/>
      <c r="K250" s="445"/>
      <c r="L250" s="445"/>
      <c r="M250" s="445"/>
      <c r="N250" s="445"/>
      <c r="O250" s="445"/>
      <c r="P250" s="445"/>
      <c r="Q250" s="445"/>
      <c r="R250" s="445"/>
      <c r="S250" s="445"/>
      <c r="T250" s="445"/>
      <c r="U250" s="445"/>
      <c r="V250" s="445"/>
      <c r="W250" s="445"/>
      <c r="X250" s="445"/>
      <c r="Y250" s="445"/>
      <c r="Z250" s="445"/>
      <c r="AA250" s="445"/>
    </row>
    <row r="251" spans="3:27" x14ac:dyDescent="0.15">
      <c r="C251" s="445"/>
      <c r="D251" s="445"/>
      <c r="E251" s="445"/>
      <c r="F251" s="445"/>
      <c r="G251" s="445"/>
      <c r="H251" s="445"/>
      <c r="I251" s="445"/>
      <c r="J251" s="445"/>
      <c r="K251" s="445"/>
      <c r="L251" s="445"/>
      <c r="M251" s="445"/>
      <c r="N251" s="445"/>
      <c r="O251" s="445"/>
      <c r="P251" s="445"/>
      <c r="Q251" s="445"/>
      <c r="R251" s="445"/>
      <c r="S251" s="445"/>
      <c r="T251" s="445"/>
      <c r="U251" s="445"/>
      <c r="V251" s="445"/>
      <c r="W251" s="445"/>
      <c r="X251" s="445"/>
      <c r="Y251" s="445"/>
      <c r="Z251" s="445"/>
      <c r="AA251" s="445"/>
    </row>
    <row r="252" spans="3:27" x14ac:dyDescent="0.15">
      <c r="C252" s="445"/>
      <c r="D252" s="445"/>
      <c r="E252" s="445"/>
      <c r="F252" s="445"/>
      <c r="G252" s="445"/>
      <c r="H252" s="445"/>
      <c r="I252" s="445"/>
      <c r="J252" s="445"/>
      <c r="K252" s="445"/>
      <c r="L252" s="445"/>
      <c r="M252" s="445"/>
      <c r="N252" s="445"/>
      <c r="O252" s="445"/>
      <c r="P252" s="445"/>
      <c r="Q252" s="445"/>
      <c r="R252" s="445"/>
      <c r="S252" s="445"/>
      <c r="T252" s="445"/>
      <c r="U252" s="445"/>
      <c r="V252" s="445"/>
      <c r="W252" s="445"/>
      <c r="X252" s="445"/>
      <c r="Y252" s="445"/>
      <c r="Z252" s="445"/>
      <c r="AA252" s="445"/>
    </row>
    <row r="253" spans="3:27" x14ac:dyDescent="0.15">
      <c r="C253" s="445"/>
      <c r="D253" s="445"/>
      <c r="E253" s="445"/>
      <c r="F253" s="445"/>
      <c r="G253" s="445"/>
      <c r="H253" s="445"/>
      <c r="I253" s="445"/>
      <c r="J253" s="445"/>
      <c r="K253" s="445"/>
      <c r="L253" s="445"/>
      <c r="M253" s="445"/>
      <c r="N253" s="445"/>
      <c r="O253" s="445"/>
      <c r="P253" s="445"/>
      <c r="Q253" s="445"/>
      <c r="R253" s="445"/>
      <c r="S253" s="445"/>
      <c r="T253" s="445"/>
      <c r="U253" s="445"/>
      <c r="V253" s="445"/>
      <c r="W253" s="445"/>
      <c r="X253" s="445"/>
      <c r="Y253" s="445"/>
      <c r="Z253" s="445"/>
      <c r="AA253" s="445"/>
    </row>
    <row r="254" spans="3:27" x14ac:dyDescent="0.15">
      <c r="C254" s="445"/>
      <c r="D254" s="445"/>
      <c r="E254" s="445"/>
      <c r="F254" s="445"/>
      <c r="G254" s="445"/>
      <c r="H254" s="445"/>
      <c r="I254" s="445"/>
      <c r="J254" s="445"/>
      <c r="K254" s="445"/>
      <c r="L254" s="445"/>
      <c r="M254" s="445"/>
      <c r="N254" s="445"/>
      <c r="O254" s="445"/>
      <c r="P254" s="445"/>
      <c r="Q254" s="445"/>
      <c r="R254" s="445"/>
      <c r="S254" s="445"/>
      <c r="T254" s="445"/>
      <c r="U254" s="445"/>
      <c r="V254" s="445"/>
      <c r="W254" s="445"/>
      <c r="X254" s="445"/>
      <c r="Y254" s="445"/>
      <c r="Z254" s="445"/>
      <c r="AA254" s="445"/>
    </row>
    <row r="255" spans="3:27" x14ac:dyDescent="0.15">
      <c r="C255" s="445"/>
      <c r="D255" s="445"/>
      <c r="E255" s="445"/>
      <c r="F255" s="445"/>
      <c r="G255" s="445"/>
      <c r="H255" s="445"/>
      <c r="I255" s="445"/>
      <c r="J255" s="445"/>
      <c r="K255" s="445"/>
      <c r="L255" s="445"/>
      <c r="M255" s="445"/>
      <c r="N255" s="445"/>
      <c r="O255" s="445"/>
      <c r="P255" s="445"/>
      <c r="Q255" s="445"/>
      <c r="R255" s="445"/>
      <c r="S255" s="445"/>
      <c r="T255" s="445"/>
      <c r="U255" s="445"/>
      <c r="V255" s="445"/>
      <c r="W255" s="445"/>
      <c r="X255" s="445"/>
      <c r="Y255" s="445"/>
      <c r="Z255" s="445"/>
      <c r="AA255" s="445"/>
    </row>
    <row r="256" spans="3:27" x14ac:dyDescent="0.15">
      <c r="C256" s="445"/>
      <c r="D256" s="445"/>
      <c r="E256" s="445"/>
      <c r="F256" s="445"/>
      <c r="G256" s="445"/>
      <c r="H256" s="445"/>
      <c r="I256" s="445"/>
      <c r="J256" s="445"/>
      <c r="K256" s="445"/>
      <c r="L256" s="445"/>
      <c r="M256" s="445"/>
      <c r="N256" s="445"/>
      <c r="O256" s="445"/>
      <c r="P256" s="445"/>
      <c r="Q256" s="445"/>
      <c r="R256" s="445"/>
      <c r="S256" s="445"/>
      <c r="T256" s="445"/>
      <c r="U256" s="445"/>
      <c r="V256" s="445"/>
      <c r="W256" s="445"/>
      <c r="X256" s="445"/>
      <c r="Y256" s="445"/>
      <c r="Z256" s="445"/>
      <c r="AA256" s="445"/>
    </row>
    <row r="257" spans="3:27" x14ac:dyDescent="0.15">
      <c r="C257" s="445"/>
      <c r="D257" s="445"/>
      <c r="E257" s="445"/>
      <c r="F257" s="445"/>
      <c r="G257" s="445"/>
      <c r="H257" s="445"/>
      <c r="I257" s="445"/>
      <c r="J257" s="445"/>
      <c r="K257" s="445"/>
      <c r="L257" s="445"/>
      <c r="M257" s="445"/>
      <c r="N257" s="445"/>
      <c r="O257" s="445"/>
      <c r="P257" s="445"/>
      <c r="Q257" s="445"/>
      <c r="R257" s="445"/>
      <c r="S257" s="445"/>
      <c r="T257" s="445"/>
      <c r="U257" s="445"/>
      <c r="V257" s="445"/>
      <c r="W257" s="445"/>
      <c r="X257" s="445"/>
      <c r="Y257" s="445"/>
      <c r="Z257" s="445"/>
      <c r="AA257" s="445"/>
    </row>
    <row r="258" spans="3:27" x14ac:dyDescent="0.15">
      <c r="C258" s="445"/>
      <c r="D258" s="445"/>
      <c r="E258" s="445"/>
      <c r="F258" s="445"/>
      <c r="G258" s="445"/>
      <c r="H258" s="445"/>
      <c r="I258" s="445"/>
      <c r="J258" s="445"/>
      <c r="K258" s="445"/>
      <c r="L258" s="445"/>
      <c r="M258" s="445"/>
      <c r="N258" s="445"/>
      <c r="O258" s="445"/>
      <c r="P258" s="445"/>
      <c r="Q258" s="445"/>
      <c r="R258" s="445"/>
      <c r="S258" s="445"/>
      <c r="T258" s="445"/>
      <c r="U258" s="445"/>
      <c r="V258" s="445"/>
      <c r="W258" s="445"/>
      <c r="X258" s="445"/>
      <c r="Y258" s="445"/>
      <c r="Z258" s="445"/>
      <c r="AA258" s="445"/>
    </row>
    <row r="259" spans="3:27" x14ac:dyDescent="0.15">
      <c r="C259" s="445"/>
      <c r="D259" s="445"/>
      <c r="E259" s="445"/>
      <c r="F259" s="445"/>
      <c r="G259" s="445"/>
      <c r="H259" s="445"/>
      <c r="I259" s="445"/>
      <c r="J259" s="445"/>
      <c r="K259" s="445"/>
      <c r="L259" s="445"/>
      <c r="M259" s="445"/>
      <c r="N259" s="445"/>
      <c r="O259" s="445"/>
      <c r="P259" s="445"/>
      <c r="Q259" s="445"/>
      <c r="R259" s="445"/>
      <c r="S259" s="445"/>
      <c r="T259" s="445"/>
      <c r="U259" s="445"/>
      <c r="V259" s="445"/>
      <c r="W259" s="445"/>
      <c r="X259" s="445"/>
      <c r="Y259" s="445"/>
      <c r="Z259" s="445"/>
      <c r="AA259" s="445"/>
    </row>
    <row r="260" spans="3:27" x14ac:dyDescent="0.15">
      <c r="C260" s="445"/>
      <c r="D260" s="445"/>
      <c r="E260" s="445"/>
      <c r="F260" s="445"/>
      <c r="G260" s="445"/>
      <c r="H260" s="445"/>
      <c r="I260" s="445"/>
      <c r="J260" s="445"/>
      <c r="K260" s="445"/>
      <c r="L260" s="445"/>
      <c r="M260" s="445"/>
      <c r="N260" s="445"/>
      <c r="O260" s="445"/>
      <c r="P260" s="445"/>
      <c r="Q260" s="445"/>
      <c r="R260" s="445"/>
      <c r="S260" s="445"/>
      <c r="T260" s="445"/>
      <c r="U260" s="445"/>
      <c r="V260" s="445"/>
      <c r="W260" s="445"/>
      <c r="X260" s="445"/>
      <c r="Y260" s="445"/>
      <c r="Z260" s="445"/>
      <c r="AA260" s="445"/>
    </row>
    <row r="261" spans="3:27" x14ac:dyDescent="0.15">
      <c r="C261" s="445"/>
      <c r="D261" s="445"/>
      <c r="E261" s="445"/>
      <c r="F261" s="445"/>
      <c r="G261" s="445"/>
      <c r="H261" s="445"/>
      <c r="I261" s="445"/>
      <c r="J261" s="445"/>
      <c r="K261" s="445"/>
      <c r="L261" s="445"/>
      <c r="M261" s="445"/>
      <c r="N261" s="445"/>
      <c r="O261" s="445"/>
      <c r="P261" s="445"/>
      <c r="Q261" s="445"/>
      <c r="R261" s="445"/>
      <c r="S261" s="445"/>
      <c r="T261" s="445"/>
      <c r="U261" s="445"/>
      <c r="V261" s="445"/>
      <c r="W261" s="445"/>
      <c r="X261" s="445"/>
      <c r="Y261" s="445"/>
      <c r="Z261" s="445"/>
      <c r="AA261" s="445"/>
    </row>
    <row r="262" spans="3:27" x14ac:dyDescent="0.15">
      <c r="C262" s="445"/>
      <c r="D262" s="445"/>
      <c r="E262" s="445"/>
      <c r="F262" s="445"/>
      <c r="G262" s="445"/>
      <c r="H262" s="445"/>
      <c r="I262" s="445"/>
      <c r="J262" s="445"/>
      <c r="K262" s="445"/>
      <c r="L262" s="445"/>
      <c r="M262" s="445"/>
      <c r="N262" s="445"/>
      <c r="O262" s="445"/>
      <c r="P262" s="445"/>
      <c r="Q262" s="445"/>
      <c r="R262" s="445"/>
      <c r="S262" s="445"/>
      <c r="T262" s="445"/>
      <c r="U262" s="445"/>
      <c r="V262" s="445"/>
      <c r="W262" s="445"/>
      <c r="X262" s="445"/>
      <c r="Y262" s="445"/>
      <c r="Z262" s="445"/>
      <c r="AA262" s="445"/>
    </row>
    <row r="263" spans="3:27" x14ac:dyDescent="0.15">
      <c r="C263" s="445"/>
      <c r="D263" s="445"/>
      <c r="E263" s="445"/>
      <c r="F263" s="445"/>
      <c r="G263" s="445"/>
      <c r="H263" s="445"/>
      <c r="I263" s="445"/>
      <c r="J263" s="445"/>
      <c r="K263" s="445"/>
      <c r="L263" s="445"/>
      <c r="M263" s="445"/>
      <c r="N263" s="445"/>
      <c r="O263" s="445"/>
      <c r="P263" s="445"/>
      <c r="Q263" s="445"/>
      <c r="R263" s="445"/>
      <c r="S263" s="445"/>
      <c r="T263" s="445"/>
      <c r="U263" s="445"/>
      <c r="V263" s="445"/>
      <c r="W263" s="445"/>
      <c r="X263" s="445"/>
      <c r="Y263" s="445"/>
      <c r="Z263" s="445"/>
      <c r="AA263" s="445"/>
    </row>
    <row r="264" spans="3:27" x14ac:dyDescent="0.15">
      <c r="C264" s="445"/>
      <c r="D264" s="445"/>
      <c r="E264" s="445"/>
      <c r="F264" s="445"/>
      <c r="G264" s="445"/>
      <c r="H264" s="445"/>
      <c r="I264" s="445"/>
      <c r="J264" s="445"/>
      <c r="K264" s="445"/>
      <c r="L264" s="445"/>
      <c r="M264" s="445"/>
      <c r="N264" s="445"/>
      <c r="O264" s="445"/>
      <c r="P264" s="445"/>
      <c r="Q264" s="445"/>
      <c r="R264" s="445"/>
      <c r="S264" s="445"/>
      <c r="T264" s="445"/>
      <c r="U264" s="445"/>
      <c r="V264" s="445"/>
      <c r="W264" s="445"/>
      <c r="X264" s="445"/>
      <c r="Y264" s="445"/>
      <c r="Z264" s="445"/>
      <c r="AA264" s="445"/>
    </row>
    <row r="265" spans="3:27" x14ac:dyDescent="0.15">
      <c r="C265" s="445"/>
      <c r="D265" s="445"/>
      <c r="E265" s="445"/>
      <c r="F265" s="445"/>
      <c r="G265" s="445"/>
      <c r="H265" s="445"/>
      <c r="I265" s="445"/>
      <c r="J265" s="445"/>
      <c r="K265" s="445"/>
      <c r="L265" s="445"/>
      <c r="M265" s="445"/>
      <c r="N265" s="445"/>
      <c r="O265" s="445"/>
      <c r="P265" s="445"/>
      <c r="Q265" s="445"/>
      <c r="R265" s="445"/>
      <c r="S265" s="445"/>
      <c r="T265" s="445"/>
      <c r="U265" s="445"/>
      <c r="V265" s="445"/>
      <c r="W265" s="445"/>
      <c r="X265" s="445"/>
      <c r="Y265" s="445"/>
      <c r="Z265" s="445"/>
      <c r="AA265" s="445"/>
    </row>
    <row r="266" spans="3:27" x14ac:dyDescent="0.15">
      <c r="C266" s="445"/>
      <c r="D266" s="445"/>
      <c r="E266" s="445"/>
      <c r="F266" s="445"/>
      <c r="G266" s="445"/>
      <c r="H266" s="445"/>
      <c r="I266" s="445"/>
      <c r="J266" s="445"/>
      <c r="K266" s="445"/>
      <c r="L266" s="445"/>
      <c r="M266" s="445"/>
      <c r="N266" s="445"/>
      <c r="O266" s="445"/>
      <c r="P266" s="445"/>
      <c r="Q266" s="445"/>
      <c r="R266" s="445"/>
      <c r="S266" s="445"/>
      <c r="T266" s="445"/>
      <c r="U266" s="445"/>
      <c r="V266" s="445"/>
      <c r="W266" s="445"/>
      <c r="X266" s="445"/>
      <c r="Y266" s="445"/>
      <c r="Z266" s="445"/>
      <c r="AA266" s="445"/>
    </row>
    <row r="267" spans="3:27" x14ac:dyDescent="0.15">
      <c r="C267" s="445"/>
      <c r="D267" s="445"/>
      <c r="E267" s="445"/>
      <c r="F267" s="445"/>
      <c r="G267" s="445"/>
      <c r="H267" s="445"/>
      <c r="I267" s="445"/>
      <c r="J267" s="445"/>
      <c r="K267" s="445"/>
      <c r="L267" s="445"/>
      <c r="M267" s="445"/>
      <c r="N267" s="445"/>
      <c r="O267" s="445"/>
      <c r="P267" s="445"/>
      <c r="Q267" s="445"/>
      <c r="R267" s="445"/>
      <c r="S267" s="445"/>
      <c r="T267" s="445"/>
      <c r="U267" s="445"/>
      <c r="V267" s="445"/>
      <c r="W267" s="445"/>
      <c r="X267" s="445"/>
      <c r="Y267" s="445"/>
      <c r="Z267" s="445"/>
      <c r="AA267" s="445"/>
    </row>
    <row r="268" spans="3:27" x14ac:dyDescent="0.15">
      <c r="C268" s="445"/>
      <c r="D268" s="445"/>
      <c r="E268" s="445"/>
      <c r="F268" s="445"/>
      <c r="G268" s="445"/>
      <c r="H268" s="445"/>
      <c r="I268" s="445"/>
      <c r="J268" s="445"/>
      <c r="K268" s="445"/>
      <c r="L268" s="445"/>
      <c r="M268" s="445"/>
      <c r="N268" s="445"/>
      <c r="O268" s="445"/>
      <c r="P268" s="445"/>
      <c r="Q268" s="445"/>
      <c r="R268" s="445"/>
      <c r="S268" s="445"/>
      <c r="T268" s="445"/>
      <c r="U268" s="445"/>
      <c r="V268" s="445"/>
      <c r="W268" s="445"/>
      <c r="X268" s="445"/>
      <c r="Y268" s="445"/>
      <c r="Z268" s="445"/>
      <c r="AA268" s="445"/>
    </row>
    <row r="269" spans="3:27" x14ac:dyDescent="0.15">
      <c r="C269" s="445"/>
      <c r="D269" s="445"/>
      <c r="E269" s="445"/>
      <c r="F269" s="445"/>
      <c r="G269" s="445"/>
      <c r="H269" s="445"/>
      <c r="I269" s="445"/>
      <c r="J269" s="445"/>
      <c r="K269" s="445"/>
      <c r="L269" s="445"/>
      <c r="M269" s="445"/>
      <c r="N269" s="445"/>
      <c r="O269" s="445"/>
      <c r="P269" s="445"/>
      <c r="Q269" s="445"/>
      <c r="R269" s="445"/>
      <c r="S269" s="445"/>
      <c r="T269" s="445"/>
      <c r="U269" s="445"/>
      <c r="V269" s="445"/>
      <c r="W269" s="445"/>
      <c r="X269" s="445"/>
      <c r="Y269" s="445"/>
      <c r="Z269" s="445"/>
      <c r="AA269" s="445"/>
    </row>
    <row r="270" spans="3:27" x14ac:dyDescent="0.15">
      <c r="C270" s="445"/>
      <c r="D270" s="445"/>
      <c r="E270" s="445"/>
      <c r="F270" s="445"/>
      <c r="G270" s="445"/>
      <c r="H270" s="445"/>
      <c r="I270" s="445"/>
      <c r="J270" s="445"/>
      <c r="K270" s="445"/>
      <c r="L270" s="445"/>
      <c r="M270" s="445"/>
      <c r="N270" s="445"/>
      <c r="O270" s="445"/>
      <c r="P270" s="445"/>
      <c r="Q270" s="445"/>
      <c r="R270" s="445"/>
      <c r="S270" s="445"/>
      <c r="T270" s="445"/>
      <c r="U270" s="445"/>
      <c r="V270" s="445"/>
      <c r="W270" s="445"/>
      <c r="X270" s="445"/>
      <c r="Y270" s="445"/>
      <c r="Z270" s="445"/>
      <c r="AA270" s="445"/>
    </row>
    <row r="271" spans="3:27" x14ac:dyDescent="0.15">
      <c r="C271" s="445"/>
      <c r="D271" s="445"/>
      <c r="E271" s="445"/>
      <c r="F271" s="445"/>
      <c r="G271" s="445"/>
      <c r="H271" s="445"/>
      <c r="I271" s="445"/>
      <c r="J271" s="445"/>
      <c r="K271" s="445"/>
      <c r="L271" s="445"/>
      <c r="M271" s="445"/>
      <c r="N271" s="445"/>
      <c r="O271" s="445"/>
      <c r="P271" s="445"/>
      <c r="Q271" s="445"/>
      <c r="R271" s="445"/>
      <c r="S271" s="445"/>
      <c r="T271" s="445"/>
      <c r="U271" s="445"/>
      <c r="V271" s="445"/>
      <c r="W271" s="445"/>
      <c r="X271" s="445"/>
      <c r="Y271" s="445"/>
      <c r="Z271" s="445"/>
      <c r="AA271" s="445"/>
    </row>
    <row r="272" spans="3:27" x14ac:dyDescent="0.15">
      <c r="C272" s="445"/>
      <c r="D272" s="445"/>
      <c r="E272" s="445"/>
      <c r="F272" s="445"/>
      <c r="G272" s="445"/>
      <c r="H272" s="445"/>
      <c r="I272" s="445"/>
      <c r="J272" s="445"/>
      <c r="K272" s="445"/>
      <c r="L272" s="445"/>
      <c r="M272" s="445"/>
      <c r="N272" s="445"/>
      <c r="O272" s="445"/>
      <c r="P272" s="445"/>
      <c r="Q272" s="445"/>
      <c r="R272" s="445"/>
      <c r="S272" s="445"/>
      <c r="T272" s="445"/>
      <c r="U272" s="445"/>
      <c r="V272" s="445"/>
      <c r="W272" s="445"/>
      <c r="X272" s="445"/>
      <c r="Y272" s="445"/>
      <c r="Z272" s="445"/>
      <c r="AA272" s="445"/>
    </row>
    <row r="273" spans="3:27" x14ac:dyDescent="0.15">
      <c r="C273" s="445"/>
      <c r="D273" s="445"/>
      <c r="E273" s="445"/>
      <c r="F273" s="445"/>
      <c r="G273" s="445"/>
      <c r="H273" s="445"/>
      <c r="I273" s="445"/>
      <c r="J273" s="445"/>
      <c r="K273" s="445"/>
      <c r="L273" s="445"/>
      <c r="M273" s="445"/>
      <c r="N273" s="445"/>
      <c r="O273" s="445"/>
      <c r="P273" s="445"/>
      <c r="Q273" s="445"/>
      <c r="R273" s="445"/>
      <c r="S273" s="445"/>
      <c r="T273" s="445"/>
      <c r="U273" s="445"/>
      <c r="V273" s="445"/>
      <c r="W273" s="445"/>
      <c r="X273" s="445"/>
      <c r="Y273" s="445"/>
      <c r="Z273" s="445"/>
      <c r="AA273" s="445"/>
    </row>
    <row r="274" spans="3:27" x14ac:dyDescent="0.15">
      <c r="C274" s="445"/>
      <c r="D274" s="445"/>
      <c r="E274" s="445"/>
      <c r="F274" s="445"/>
      <c r="G274" s="445"/>
      <c r="H274" s="445"/>
      <c r="I274" s="445"/>
      <c r="J274" s="445"/>
      <c r="K274" s="445"/>
      <c r="L274" s="445"/>
      <c r="M274" s="445"/>
      <c r="N274" s="445"/>
      <c r="O274" s="445"/>
      <c r="P274" s="445"/>
      <c r="Q274" s="445"/>
      <c r="R274" s="445"/>
      <c r="S274" s="445"/>
      <c r="T274" s="445"/>
      <c r="U274" s="445"/>
      <c r="V274" s="445"/>
      <c r="W274" s="445"/>
      <c r="X274" s="445"/>
      <c r="Y274" s="445"/>
      <c r="Z274" s="445"/>
      <c r="AA274" s="445"/>
    </row>
    <row r="275" spans="3:27" x14ac:dyDescent="0.15">
      <c r="C275" s="445"/>
      <c r="D275" s="445"/>
      <c r="E275" s="445"/>
      <c r="F275" s="445"/>
      <c r="G275" s="445"/>
      <c r="H275" s="445"/>
      <c r="I275" s="445"/>
      <c r="J275" s="445"/>
      <c r="K275" s="445"/>
      <c r="L275" s="445"/>
      <c r="M275" s="445"/>
      <c r="N275" s="445"/>
      <c r="O275" s="445"/>
      <c r="P275" s="445"/>
      <c r="Q275" s="445"/>
      <c r="R275" s="445"/>
      <c r="S275" s="445"/>
      <c r="T275" s="445"/>
      <c r="U275" s="445"/>
      <c r="V275" s="445"/>
      <c r="W275" s="445"/>
      <c r="X275" s="445"/>
      <c r="Y275" s="445"/>
      <c r="Z275" s="445"/>
      <c r="AA275" s="445"/>
    </row>
    <row r="276" spans="3:27" x14ac:dyDescent="0.15">
      <c r="C276" s="445"/>
      <c r="D276" s="445"/>
      <c r="E276" s="445"/>
      <c r="F276" s="445"/>
      <c r="G276" s="445"/>
      <c r="H276" s="445"/>
      <c r="I276" s="445"/>
      <c r="J276" s="445"/>
      <c r="K276" s="445"/>
      <c r="L276" s="445"/>
      <c r="M276" s="445"/>
      <c r="N276" s="445"/>
      <c r="O276" s="445"/>
      <c r="P276" s="445"/>
      <c r="Q276" s="445"/>
      <c r="R276" s="445"/>
      <c r="S276" s="445"/>
      <c r="T276" s="445"/>
      <c r="U276" s="445"/>
      <c r="V276" s="445"/>
      <c r="W276" s="445"/>
      <c r="X276" s="445"/>
      <c r="Y276" s="445"/>
      <c r="Z276" s="445"/>
      <c r="AA276" s="445"/>
    </row>
    <row r="277" spans="3:27" x14ac:dyDescent="0.15">
      <c r="C277" s="445"/>
      <c r="D277" s="445"/>
      <c r="E277" s="445"/>
      <c r="F277" s="445"/>
      <c r="G277" s="445"/>
      <c r="H277" s="445"/>
      <c r="I277" s="445"/>
      <c r="J277" s="445"/>
      <c r="K277" s="445"/>
      <c r="L277" s="445"/>
      <c r="M277" s="445"/>
      <c r="N277" s="445"/>
      <c r="O277" s="445"/>
      <c r="P277" s="445"/>
      <c r="Q277" s="445"/>
      <c r="R277" s="445"/>
      <c r="S277" s="445"/>
      <c r="T277" s="445"/>
      <c r="U277" s="445"/>
      <c r="V277" s="445"/>
      <c r="W277" s="445"/>
      <c r="X277" s="445"/>
      <c r="Y277" s="445"/>
      <c r="Z277" s="445"/>
      <c r="AA277" s="445"/>
    </row>
    <row r="278" spans="3:27" x14ac:dyDescent="0.15">
      <c r="C278" s="445"/>
      <c r="D278" s="445"/>
      <c r="E278" s="445"/>
      <c r="F278" s="445"/>
      <c r="G278" s="445"/>
      <c r="H278" s="445"/>
      <c r="I278" s="445"/>
      <c r="J278" s="445"/>
      <c r="K278" s="445"/>
      <c r="L278" s="445"/>
      <c r="M278" s="445"/>
      <c r="N278" s="445"/>
      <c r="O278" s="445"/>
      <c r="P278" s="445"/>
      <c r="Q278" s="445"/>
      <c r="R278" s="445"/>
      <c r="S278" s="445"/>
      <c r="T278" s="445"/>
      <c r="U278" s="445"/>
      <c r="V278" s="445"/>
      <c r="W278" s="445"/>
      <c r="X278" s="445"/>
      <c r="Y278" s="445"/>
      <c r="Z278" s="445"/>
      <c r="AA278" s="445"/>
    </row>
    <row r="279" spans="3:27" x14ac:dyDescent="0.15">
      <c r="C279" s="445"/>
      <c r="D279" s="445"/>
      <c r="E279" s="445"/>
      <c r="F279" s="445"/>
      <c r="G279" s="445"/>
      <c r="H279" s="445"/>
      <c r="I279" s="445"/>
      <c r="J279" s="445"/>
      <c r="K279" s="445"/>
      <c r="L279" s="445"/>
      <c r="M279" s="445"/>
      <c r="N279" s="445"/>
      <c r="O279" s="445"/>
      <c r="P279" s="445"/>
      <c r="Q279" s="445"/>
      <c r="R279" s="445"/>
      <c r="S279" s="445"/>
      <c r="T279" s="445"/>
      <c r="U279" s="445"/>
      <c r="V279" s="445"/>
      <c r="W279" s="445"/>
      <c r="X279" s="445"/>
      <c r="Y279" s="445"/>
      <c r="Z279" s="445"/>
      <c r="AA279" s="445"/>
    </row>
    <row r="280" spans="3:27" x14ac:dyDescent="0.15">
      <c r="C280" s="445"/>
      <c r="D280" s="445"/>
      <c r="E280" s="445"/>
      <c r="F280" s="445"/>
      <c r="G280" s="445"/>
      <c r="H280" s="445"/>
      <c r="I280" s="445"/>
      <c r="J280" s="445"/>
      <c r="K280" s="445"/>
      <c r="L280" s="445"/>
      <c r="M280" s="445"/>
      <c r="N280" s="445"/>
      <c r="O280" s="445"/>
      <c r="P280" s="445"/>
      <c r="Q280" s="445"/>
      <c r="R280" s="445"/>
      <c r="S280" s="445"/>
      <c r="T280" s="445"/>
      <c r="U280" s="445"/>
      <c r="V280" s="445"/>
      <c r="W280" s="445"/>
      <c r="X280" s="445"/>
      <c r="Y280" s="445"/>
      <c r="Z280" s="445"/>
      <c r="AA280" s="445"/>
    </row>
    <row r="281" spans="3:27" x14ac:dyDescent="0.15">
      <c r="C281" s="445"/>
      <c r="D281" s="445"/>
      <c r="E281" s="445"/>
      <c r="F281" s="445"/>
      <c r="G281" s="445"/>
      <c r="H281" s="445"/>
      <c r="I281" s="445"/>
      <c r="J281" s="445"/>
      <c r="K281" s="445"/>
      <c r="L281" s="445"/>
      <c r="M281" s="445"/>
      <c r="N281" s="445"/>
      <c r="O281" s="445"/>
      <c r="P281" s="445"/>
      <c r="Q281" s="445"/>
      <c r="R281" s="445"/>
      <c r="S281" s="445"/>
      <c r="T281" s="445"/>
      <c r="U281" s="445"/>
      <c r="V281" s="445"/>
      <c r="W281" s="445"/>
      <c r="X281" s="445"/>
      <c r="Y281" s="445"/>
      <c r="Z281" s="445"/>
      <c r="AA281" s="445"/>
    </row>
    <row r="282" spans="3:27" x14ac:dyDescent="0.15">
      <c r="C282" s="445"/>
      <c r="D282" s="445"/>
      <c r="E282" s="445"/>
      <c r="F282" s="445"/>
      <c r="G282" s="445"/>
      <c r="H282" s="445"/>
      <c r="I282" s="445"/>
      <c r="J282" s="445"/>
      <c r="K282" s="445"/>
      <c r="L282" s="445"/>
      <c r="M282" s="445"/>
      <c r="N282" s="445"/>
      <c r="O282" s="445"/>
      <c r="P282" s="445"/>
      <c r="Q282" s="445"/>
      <c r="R282" s="445"/>
      <c r="S282" s="445"/>
      <c r="T282" s="445"/>
      <c r="U282" s="445"/>
      <c r="V282" s="445"/>
      <c r="W282" s="445"/>
      <c r="X282" s="445"/>
      <c r="Y282" s="445"/>
      <c r="Z282" s="445"/>
      <c r="AA282" s="445"/>
    </row>
    <row r="283" spans="3:27" x14ac:dyDescent="0.15">
      <c r="C283" s="445"/>
      <c r="D283" s="445"/>
      <c r="E283" s="445"/>
      <c r="F283" s="445"/>
      <c r="G283" s="445"/>
      <c r="H283" s="445"/>
      <c r="I283" s="445"/>
      <c r="J283" s="445"/>
      <c r="K283" s="445"/>
      <c r="L283" s="445"/>
      <c r="M283" s="445"/>
      <c r="N283" s="445"/>
      <c r="O283" s="445"/>
      <c r="P283" s="445"/>
      <c r="Q283" s="445"/>
      <c r="R283" s="445"/>
      <c r="S283" s="445"/>
      <c r="T283" s="445"/>
      <c r="U283" s="445"/>
      <c r="V283" s="445"/>
      <c r="W283" s="445"/>
      <c r="X283" s="445"/>
      <c r="Y283" s="445"/>
      <c r="Z283" s="445"/>
      <c r="AA283" s="445"/>
    </row>
    <row r="284" spans="3:27" x14ac:dyDescent="0.15">
      <c r="C284" s="445"/>
      <c r="D284" s="445"/>
      <c r="E284" s="445"/>
      <c r="F284" s="445"/>
      <c r="G284" s="445"/>
      <c r="H284" s="445"/>
      <c r="I284" s="445"/>
      <c r="J284" s="445"/>
      <c r="K284" s="445"/>
      <c r="L284" s="445"/>
      <c r="M284" s="445"/>
      <c r="N284" s="445"/>
      <c r="O284" s="445"/>
      <c r="P284" s="445"/>
      <c r="Q284" s="445"/>
      <c r="R284" s="445"/>
      <c r="S284" s="445"/>
      <c r="T284" s="445"/>
      <c r="U284" s="445"/>
      <c r="V284" s="445"/>
      <c r="W284" s="445"/>
      <c r="X284" s="445"/>
      <c r="Y284" s="445"/>
      <c r="Z284" s="445"/>
      <c r="AA284" s="445"/>
    </row>
    <row r="285" spans="3:27" x14ac:dyDescent="0.15">
      <c r="C285" s="445"/>
      <c r="D285" s="445"/>
      <c r="E285" s="445"/>
      <c r="F285" s="445"/>
      <c r="G285" s="445"/>
      <c r="H285" s="445"/>
      <c r="I285" s="445"/>
      <c r="J285" s="445"/>
      <c r="K285" s="445"/>
      <c r="L285" s="445"/>
      <c r="M285" s="445"/>
      <c r="N285" s="445"/>
      <c r="O285" s="445"/>
      <c r="P285" s="445"/>
      <c r="Q285" s="445"/>
      <c r="R285" s="445"/>
      <c r="S285" s="445"/>
      <c r="T285" s="445"/>
      <c r="U285" s="445"/>
      <c r="V285" s="445"/>
      <c r="W285" s="445"/>
      <c r="X285" s="445"/>
      <c r="Y285" s="445"/>
      <c r="Z285" s="445"/>
      <c r="AA285" s="445"/>
    </row>
    <row r="286" spans="3:27" x14ac:dyDescent="0.15">
      <c r="C286" s="445"/>
      <c r="D286" s="445"/>
      <c r="E286" s="445"/>
      <c r="F286" s="445"/>
      <c r="G286" s="445"/>
      <c r="H286" s="445"/>
      <c r="I286" s="445"/>
      <c r="J286" s="445"/>
      <c r="K286" s="445"/>
      <c r="L286" s="445"/>
      <c r="M286" s="445"/>
      <c r="N286" s="445"/>
      <c r="O286" s="445"/>
      <c r="P286" s="445"/>
      <c r="Q286" s="445"/>
      <c r="R286" s="445"/>
      <c r="S286" s="445"/>
      <c r="T286" s="445"/>
      <c r="U286" s="445"/>
      <c r="V286" s="445"/>
      <c r="W286" s="445"/>
      <c r="X286" s="445"/>
      <c r="Y286" s="445"/>
      <c r="Z286" s="445"/>
      <c r="AA286" s="445"/>
    </row>
    <row r="287" spans="3:27" x14ac:dyDescent="0.15">
      <c r="C287" s="445"/>
      <c r="D287" s="445"/>
      <c r="E287" s="445"/>
      <c r="F287" s="445"/>
      <c r="G287" s="445"/>
      <c r="H287" s="445"/>
      <c r="I287" s="445"/>
      <c r="J287" s="445"/>
      <c r="K287" s="445"/>
      <c r="L287" s="445"/>
      <c r="M287" s="445"/>
      <c r="N287" s="445"/>
      <c r="O287" s="445"/>
      <c r="P287" s="445"/>
      <c r="Q287" s="445"/>
      <c r="R287" s="445"/>
      <c r="S287" s="445"/>
      <c r="T287" s="445"/>
      <c r="U287" s="445"/>
      <c r="V287" s="445"/>
      <c r="W287" s="445"/>
      <c r="X287" s="445"/>
      <c r="Y287" s="445"/>
      <c r="Z287" s="445"/>
      <c r="AA287" s="445"/>
    </row>
    <row r="288" spans="3:27" x14ac:dyDescent="0.15">
      <c r="C288" s="445"/>
      <c r="D288" s="445"/>
      <c r="E288" s="445"/>
      <c r="F288" s="445"/>
      <c r="G288" s="445"/>
      <c r="H288" s="445"/>
      <c r="I288" s="445"/>
      <c r="J288" s="445"/>
      <c r="K288" s="445"/>
      <c r="L288" s="445"/>
      <c r="M288" s="445"/>
      <c r="N288" s="445"/>
      <c r="O288" s="445"/>
      <c r="P288" s="445"/>
      <c r="Q288" s="445"/>
      <c r="R288" s="445"/>
      <c r="S288" s="445"/>
      <c r="T288" s="445"/>
      <c r="U288" s="445"/>
      <c r="V288" s="445"/>
      <c r="W288" s="445"/>
      <c r="X288" s="445"/>
      <c r="Y288" s="445"/>
      <c r="Z288" s="445"/>
      <c r="AA288" s="445"/>
    </row>
    <row r="289" spans="3:27" x14ac:dyDescent="0.15">
      <c r="C289" s="445"/>
      <c r="D289" s="445"/>
      <c r="E289" s="445"/>
      <c r="F289" s="445"/>
      <c r="G289" s="445"/>
      <c r="H289" s="445"/>
      <c r="I289" s="445"/>
      <c r="J289" s="445"/>
      <c r="K289" s="445"/>
      <c r="L289" s="445"/>
      <c r="M289" s="445"/>
      <c r="N289" s="445"/>
      <c r="O289" s="445"/>
      <c r="P289" s="445"/>
      <c r="Q289" s="445"/>
      <c r="R289" s="445"/>
      <c r="S289" s="445"/>
      <c r="T289" s="445"/>
      <c r="U289" s="445"/>
      <c r="V289" s="445"/>
      <c r="W289" s="445"/>
      <c r="X289" s="445"/>
      <c r="Y289" s="445"/>
      <c r="Z289" s="445"/>
      <c r="AA289" s="445"/>
    </row>
    <row r="290" spans="3:27" x14ac:dyDescent="0.15">
      <c r="C290" s="445"/>
      <c r="D290" s="445"/>
      <c r="E290" s="445"/>
      <c r="F290" s="445"/>
      <c r="G290" s="445"/>
      <c r="H290" s="445"/>
      <c r="I290" s="445"/>
      <c r="J290" s="445"/>
      <c r="K290" s="445"/>
      <c r="L290" s="445"/>
      <c r="M290" s="445"/>
      <c r="N290" s="445"/>
      <c r="O290" s="445"/>
      <c r="P290" s="445"/>
      <c r="Q290" s="445"/>
      <c r="R290" s="445"/>
      <c r="S290" s="445"/>
      <c r="T290" s="445"/>
      <c r="U290" s="445"/>
      <c r="V290" s="445"/>
      <c r="W290" s="445"/>
      <c r="X290" s="445"/>
      <c r="Y290" s="445"/>
      <c r="Z290" s="445"/>
      <c r="AA290" s="445"/>
    </row>
    <row r="291" spans="3:27" x14ac:dyDescent="0.15">
      <c r="C291" s="445"/>
      <c r="D291" s="445"/>
      <c r="E291" s="445"/>
      <c r="F291" s="445"/>
      <c r="G291" s="445"/>
      <c r="H291" s="445"/>
      <c r="I291" s="445"/>
      <c r="J291" s="445"/>
      <c r="K291" s="445"/>
      <c r="L291" s="445"/>
      <c r="M291" s="445"/>
      <c r="N291" s="445"/>
      <c r="O291" s="445"/>
      <c r="P291" s="445"/>
      <c r="Q291" s="445"/>
      <c r="R291" s="445"/>
      <c r="S291" s="445"/>
      <c r="T291" s="445"/>
      <c r="U291" s="445"/>
      <c r="V291" s="445"/>
      <c r="W291" s="445"/>
      <c r="X291" s="445"/>
      <c r="Y291" s="445"/>
      <c r="Z291" s="445"/>
      <c r="AA291" s="445"/>
    </row>
    <row r="292" spans="3:27" x14ac:dyDescent="0.15">
      <c r="C292" s="445"/>
      <c r="D292" s="445"/>
      <c r="E292" s="445"/>
      <c r="F292" s="445"/>
      <c r="G292" s="445"/>
      <c r="H292" s="445"/>
      <c r="I292" s="445"/>
      <c r="J292" s="445"/>
      <c r="K292" s="445"/>
      <c r="L292" s="445"/>
      <c r="M292" s="445"/>
      <c r="N292" s="445"/>
      <c r="O292" s="445"/>
      <c r="P292" s="445"/>
      <c r="Q292" s="445"/>
      <c r="R292" s="445"/>
      <c r="S292" s="445"/>
      <c r="T292" s="445"/>
      <c r="U292" s="445"/>
      <c r="V292" s="445"/>
      <c r="W292" s="445"/>
      <c r="X292" s="445"/>
      <c r="Y292" s="445"/>
      <c r="Z292" s="445"/>
      <c r="AA292" s="445"/>
    </row>
    <row r="293" spans="3:27" x14ac:dyDescent="0.15">
      <c r="C293" s="445"/>
      <c r="D293" s="445"/>
      <c r="E293" s="445"/>
      <c r="F293" s="445"/>
      <c r="G293" s="445"/>
      <c r="H293" s="445"/>
      <c r="I293" s="445"/>
      <c r="J293" s="445"/>
      <c r="K293" s="445"/>
      <c r="L293" s="445"/>
      <c r="M293" s="445"/>
      <c r="N293" s="445"/>
      <c r="O293" s="445"/>
      <c r="P293" s="445"/>
      <c r="Q293" s="445"/>
      <c r="R293" s="445"/>
      <c r="S293" s="445"/>
      <c r="T293" s="445"/>
      <c r="U293" s="445"/>
      <c r="V293" s="445"/>
      <c r="W293" s="445"/>
      <c r="X293" s="445"/>
      <c r="Y293" s="445"/>
      <c r="Z293" s="445"/>
      <c r="AA293" s="445"/>
    </row>
    <row r="294" spans="3:27" x14ac:dyDescent="0.15">
      <c r="C294" s="445"/>
      <c r="D294" s="445"/>
      <c r="E294" s="445"/>
      <c r="F294" s="445"/>
      <c r="G294" s="445"/>
      <c r="H294" s="445"/>
      <c r="I294" s="445"/>
      <c r="J294" s="445"/>
      <c r="K294" s="445"/>
      <c r="L294" s="445"/>
      <c r="M294" s="445"/>
      <c r="N294" s="445"/>
      <c r="O294" s="445"/>
      <c r="P294" s="445"/>
      <c r="Q294" s="445"/>
      <c r="R294" s="445"/>
      <c r="S294" s="445"/>
      <c r="T294" s="445"/>
      <c r="U294" s="445"/>
      <c r="V294" s="445"/>
      <c r="W294" s="445"/>
      <c r="X294" s="445"/>
      <c r="Y294" s="445"/>
      <c r="Z294" s="445"/>
      <c r="AA294" s="445"/>
    </row>
    <row r="295" spans="3:27" x14ac:dyDescent="0.15">
      <c r="C295" s="445"/>
      <c r="D295" s="445"/>
      <c r="E295" s="445"/>
      <c r="F295" s="445"/>
      <c r="G295" s="445"/>
      <c r="H295" s="445"/>
      <c r="I295" s="445"/>
      <c r="J295" s="445"/>
      <c r="K295" s="445"/>
      <c r="L295" s="445"/>
      <c r="M295" s="445"/>
      <c r="N295" s="445"/>
      <c r="O295" s="445"/>
      <c r="P295" s="445"/>
      <c r="Q295" s="445"/>
      <c r="R295" s="445"/>
      <c r="S295" s="445"/>
      <c r="T295" s="445"/>
      <c r="U295" s="445"/>
      <c r="V295" s="445"/>
      <c r="W295" s="445"/>
      <c r="X295" s="445"/>
      <c r="Y295" s="445"/>
      <c r="Z295" s="445"/>
      <c r="AA295" s="445"/>
    </row>
    <row r="296" spans="3:27" x14ac:dyDescent="0.15">
      <c r="C296" s="445"/>
      <c r="D296" s="445"/>
      <c r="E296" s="445"/>
      <c r="F296" s="445"/>
      <c r="G296" s="445"/>
      <c r="H296" s="445"/>
      <c r="I296" s="445"/>
      <c r="J296" s="445"/>
      <c r="K296" s="445"/>
      <c r="L296" s="445"/>
      <c r="M296" s="445"/>
      <c r="N296" s="445"/>
      <c r="O296" s="445"/>
      <c r="P296" s="445"/>
      <c r="Q296" s="445"/>
      <c r="R296" s="445"/>
      <c r="S296" s="445"/>
      <c r="T296" s="445"/>
      <c r="U296" s="445"/>
      <c r="V296" s="445"/>
      <c r="W296" s="445"/>
      <c r="X296" s="445"/>
      <c r="Y296" s="445"/>
      <c r="Z296" s="445"/>
      <c r="AA296" s="445"/>
    </row>
    <row r="297" spans="3:27" x14ac:dyDescent="0.15">
      <c r="C297" s="445"/>
      <c r="D297" s="445"/>
      <c r="E297" s="445"/>
      <c r="F297" s="445"/>
      <c r="G297" s="445"/>
      <c r="H297" s="445"/>
      <c r="I297" s="445"/>
      <c r="J297" s="445"/>
      <c r="K297" s="445"/>
      <c r="L297" s="445"/>
      <c r="M297" s="445"/>
      <c r="N297" s="445"/>
      <c r="O297" s="445"/>
      <c r="P297" s="445"/>
      <c r="Q297" s="445"/>
      <c r="R297" s="445"/>
      <c r="S297" s="445"/>
      <c r="T297" s="445"/>
      <c r="U297" s="445"/>
      <c r="V297" s="445"/>
      <c r="W297" s="445"/>
      <c r="X297" s="445"/>
      <c r="Y297" s="445"/>
      <c r="Z297" s="445"/>
      <c r="AA297" s="445"/>
    </row>
    <row r="298" spans="3:27" x14ac:dyDescent="0.15">
      <c r="C298" s="445"/>
      <c r="D298" s="445"/>
      <c r="E298" s="445"/>
      <c r="F298" s="445"/>
      <c r="G298" s="445"/>
      <c r="H298" s="445"/>
      <c r="I298" s="445"/>
      <c r="J298" s="445"/>
      <c r="K298" s="445"/>
      <c r="L298" s="445"/>
      <c r="M298" s="445"/>
      <c r="N298" s="445"/>
      <c r="O298" s="445"/>
      <c r="P298" s="445"/>
      <c r="Q298" s="445"/>
      <c r="R298" s="445"/>
      <c r="S298" s="445"/>
      <c r="T298" s="445"/>
      <c r="U298" s="445"/>
      <c r="V298" s="445"/>
      <c r="W298" s="445"/>
      <c r="X298" s="445"/>
      <c r="Y298" s="445"/>
      <c r="Z298" s="445"/>
      <c r="AA298" s="445"/>
    </row>
    <row r="299" spans="3:27" x14ac:dyDescent="0.15">
      <c r="C299" s="445"/>
      <c r="D299" s="445"/>
      <c r="E299" s="445"/>
      <c r="F299" s="445"/>
      <c r="G299" s="445"/>
      <c r="H299" s="445"/>
      <c r="I299" s="445"/>
      <c r="J299" s="445"/>
      <c r="K299" s="445"/>
      <c r="L299" s="445"/>
      <c r="M299" s="445"/>
      <c r="N299" s="445"/>
      <c r="O299" s="445"/>
      <c r="P299" s="445"/>
      <c r="Q299" s="445"/>
      <c r="R299" s="445"/>
      <c r="S299" s="445"/>
      <c r="T299" s="445"/>
      <c r="U299" s="445"/>
      <c r="V299" s="445"/>
      <c r="W299" s="445"/>
      <c r="X299" s="445"/>
      <c r="Y299" s="445"/>
      <c r="Z299" s="445"/>
      <c r="AA299" s="445"/>
    </row>
    <row r="300" spans="3:27" x14ac:dyDescent="0.15">
      <c r="C300" s="445"/>
      <c r="D300" s="445"/>
      <c r="E300" s="445"/>
      <c r="F300" s="445"/>
      <c r="G300" s="445"/>
      <c r="H300" s="445"/>
      <c r="I300" s="445"/>
      <c r="J300" s="445"/>
      <c r="K300" s="445"/>
      <c r="L300" s="445"/>
      <c r="M300" s="445"/>
      <c r="N300" s="445"/>
      <c r="O300" s="445"/>
      <c r="P300" s="445"/>
      <c r="Q300" s="445"/>
      <c r="R300" s="445"/>
      <c r="S300" s="445"/>
      <c r="T300" s="445"/>
      <c r="U300" s="445"/>
      <c r="V300" s="445"/>
      <c r="W300" s="445"/>
      <c r="X300" s="445"/>
      <c r="Y300" s="445"/>
      <c r="Z300" s="445"/>
      <c r="AA300" s="445"/>
    </row>
    <row r="301" spans="3:27" x14ac:dyDescent="0.15">
      <c r="C301" s="445"/>
      <c r="D301" s="445"/>
      <c r="E301" s="445"/>
      <c r="F301" s="445"/>
      <c r="G301" s="445"/>
      <c r="H301" s="445"/>
      <c r="I301" s="445"/>
      <c r="J301" s="445"/>
      <c r="K301" s="445"/>
      <c r="L301" s="445"/>
      <c r="M301" s="445"/>
      <c r="N301" s="445"/>
      <c r="O301" s="445"/>
      <c r="P301" s="445"/>
      <c r="Q301" s="445"/>
      <c r="R301" s="445"/>
      <c r="S301" s="445"/>
      <c r="T301" s="445"/>
      <c r="U301" s="445"/>
      <c r="V301" s="445"/>
      <c r="W301" s="445"/>
      <c r="X301" s="445"/>
      <c r="Y301" s="445"/>
      <c r="Z301" s="445"/>
      <c r="AA301" s="445"/>
    </row>
    <row r="302" spans="3:27" x14ac:dyDescent="0.15">
      <c r="C302" s="445"/>
      <c r="D302" s="445"/>
      <c r="E302" s="445"/>
      <c r="F302" s="445"/>
      <c r="G302" s="445"/>
      <c r="H302" s="445"/>
      <c r="I302" s="445"/>
      <c r="J302" s="445"/>
      <c r="K302" s="445"/>
      <c r="L302" s="445"/>
      <c r="M302" s="445"/>
      <c r="N302" s="445"/>
      <c r="O302" s="445"/>
      <c r="P302" s="445"/>
      <c r="Q302" s="445"/>
      <c r="R302" s="445"/>
      <c r="S302" s="445"/>
      <c r="T302" s="445"/>
      <c r="U302" s="445"/>
      <c r="V302" s="445"/>
      <c r="W302" s="445"/>
      <c r="X302" s="445"/>
      <c r="Y302" s="445"/>
      <c r="Z302" s="445"/>
      <c r="AA302" s="445"/>
    </row>
    <row r="303" spans="3:27" x14ac:dyDescent="0.15">
      <c r="C303" s="445"/>
      <c r="D303" s="445"/>
      <c r="E303" s="445"/>
      <c r="F303" s="445"/>
      <c r="G303" s="445"/>
      <c r="H303" s="445"/>
      <c r="I303" s="445"/>
      <c r="J303" s="445"/>
      <c r="K303" s="445"/>
      <c r="L303" s="445"/>
      <c r="M303" s="445"/>
      <c r="N303" s="445"/>
      <c r="O303" s="445"/>
      <c r="P303" s="445"/>
      <c r="Q303" s="445"/>
      <c r="R303" s="445"/>
      <c r="S303" s="445"/>
      <c r="T303" s="445"/>
      <c r="U303" s="445"/>
      <c r="V303" s="445"/>
      <c r="W303" s="445"/>
      <c r="X303" s="445"/>
      <c r="Y303" s="445"/>
      <c r="Z303" s="445"/>
      <c r="AA303" s="445"/>
    </row>
    <row r="304" spans="3:27" x14ac:dyDescent="0.15">
      <c r="C304" s="445"/>
      <c r="D304" s="445"/>
      <c r="E304" s="445"/>
      <c r="F304" s="445"/>
      <c r="G304" s="445"/>
      <c r="H304" s="445"/>
      <c r="I304" s="445"/>
      <c r="J304" s="445"/>
      <c r="K304" s="445"/>
      <c r="L304" s="445"/>
      <c r="M304" s="445"/>
      <c r="N304" s="445"/>
      <c r="O304" s="445"/>
      <c r="P304" s="445"/>
      <c r="Q304" s="445"/>
      <c r="R304" s="445"/>
      <c r="S304" s="445"/>
      <c r="T304" s="445"/>
      <c r="U304" s="445"/>
      <c r="V304" s="445"/>
      <c r="W304" s="445"/>
      <c r="X304" s="445"/>
      <c r="Y304" s="445"/>
      <c r="Z304" s="445"/>
      <c r="AA304" s="445"/>
    </row>
    <row r="305" spans="3:27" x14ac:dyDescent="0.15">
      <c r="C305" s="445"/>
      <c r="D305" s="445"/>
      <c r="E305" s="445"/>
      <c r="F305" s="445"/>
      <c r="G305" s="445"/>
      <c r="H305" s="445"/>
      <c r="I305" s="445"/>
      <c r="J305" s="445"/>
      <c r="K305" s="445"/>
      <c r="L305" s="445"/>
      <c r="M305" s="445"/>
      <c r="N305" s="445"/>
      <c r="O305" s="445"/>
      <c r="P305" s="445"/>
      <c r="Q305" s="445"/>
      <c r="R305" s="445"/>
      <c r="S305" s="445"/>
      <c r="T305" s="445"/>
      <c r="U305" s="445"/>
      <c r="V305" s="445"/>
      <c r="W305" s="445"/>
      <c r="X305" s="445"/>
      <c r="Y305" s="445"/>
      <c r="Z305" s="445"/>
      <c r="AA305" s="445"/>
    </row>
    <row r="306" spans="3:27" x14ac:dyDescent="0.15">
      <c r="C306" s="445"/>
      <c r="D306" s="445"/>
      <c r="E306" s="445"/>
      <c r="F306" s="445"/>
      <c r="G306" s="445"/>
      <c r="H306" s="445"/>
      <c r="I306" s="445"/>
      <c r="J306" s="445"/>
      <c r="K306" s="445"/>
      <c r="L306" s="445"/>
      <c r="M306" s="445"/>
      <c r="N306" s="445"/>
      <c r="O306" s="445"/>
      <c r="P306" s="445"/>
      <c r="Q306" s="445"/>
      <c r="R306" s="445"/>
      <c r="S306" s="445"/>
      <c r="T306" s="445"/>
      <c r="U306" s="445"/>
      <c r="V306" s="445"/>
      <c r="W306" s="445"/>
      <c r="X306" s="445"/>
      <c r="Y306" s="445"/>
      <c r="Z306" s="445"/>
      <c r="AA306" s="445"/>
    </row>
    <row r="307" spans="3:27" x14ac:dyDescent="0.15">
      <c r="C307" s="445"/>
      <c r="D307" s="445"/>
      <c r="E307" s="445"/>
      <c r="F307" s="445"/>
      <c r="G307" s="445"/>
      <c r="H307" s="445"/>
      <c r="I307" s="445"/>
      <c r="J307" s="445"/>
      <c r="K307" s="445"/>
      <c r="L307" s="445"/>
      <c r="M307" s="445"/>
      <c r="N307" s="445"/>
      <c r="O307" s="445"/>
      <c r="P307" s="445"/>
      <c r="Q307" s="445"/>
      <c r="R307" s="445"/>
      <c r="S307" s="445"/>
      <c r="T307" s="445"/>
      <c r="U307" s="445"/>
      <c r="V307" s="445"/>
      <c r="W307" s="445"/>
      <c r="X307" s="445"/>
      <c r="Y307" s="445"/>
      <c r="Z307" s="445"/>
      <c r="AA307" s="445"/>
    </row>
    <row r="308" spans="3:27" x14ac:dyDescent="0.15">
      <c r="C308" s="445"/>
      <c r="D308" s="445"/>
      <c r="E308" s="445"/>
      <c r="F308" s="445"/>
      <c r="G308" s="445"/>
      <c r="H308" s="445"/>
      <c r="I308" s="445"/>
      <c r="J308" s="445"/>
      <c r="K308" s="445"/>
      <c r="L308" s="445"/>
      <c r="M308" s="445"/>
      <c r="N308" s="445"/>
      <c r="O308" s="445"/>
      <c r="P308" s="445"/>
      <c r="Q308" s="445"/>
      <c r="R308" s="445"/>
      <c r="S308" s="445"/>
      <c r="T308" s="445"/>
      <c r="U308" s="445"/>
      <c r="V308" s="445"/>
      <c r="W308" s="445"/>
      <c r="X308" s="445"/>
      <c r="Y308" s="445"/>
      <c r="Z308" s="445"/>
      <c r="AA308" s="445"/>
    </row>
    <row r="309" spans="3:27" x14ac:dyDescent="0.15">
      <c r="C309" s="445"/>
      <c r="D309" s="445"/>
      <c r="E309" s="445"/>
      <c r="F309" s="445"/>
      <c r="G309" s="445"/>
      <c r="H309" s="445"/>
      <c r="I309" s="445"/>
      <c r="J309" s="445"/>
      <c r="K309" s="445"/>
      <c r="L309" s="445"/>
      <c r="M309" s="445"/>
      <c r="N309" s="445"/>
      <c r="O309" s="445"/>
      <c r="P309" s="445"/>
      <c r="Q309" s="445"/>
      <c r="R309" s="445"/>
      <c r="S309" s="445"/>
      <c r="T309" s="445"/>
      <c r="U309" s="445"/>
      <c r="V309" s="445"/>
      <c r="W309" s="445"/>
      <c r="X309" s="445"/>
      <c r="Y309" s="445"/>
      <c r="Z309" s="445"/>
      <c r="AA309" s="445"/>
    </row>
    <row r="310" spans="3:27" x14ac:dyDescent="0.15">
      <c r="C310" s="445"/>
      <c r="D310" s="445"/>
      <c r="E310" s="445"/>
      <c r="F310" s="445"/>
      <c r="G310" s="445"/>
      <c r="H310" s="445"/>
      <c r="I310" s="445"/>
      <c r="J310" s="445"/>
      <c r="K310" s="445"/>
      <c r="L310" s="445"/>
      <c r="M310" s="445"/>
      <c r="N310" s="445"/>
      <c r="O310" s="445"/>
      <c r="P310" s="445"/>
      <c r="Q310" s="445"/>
      <c r="R310" s="445"/>
      <c r="S310" s="445"/>
      <c r="T310" s="445"/>
      <c r="U310" s="445"/>
      <c r="V310" s="445"/>
      <c r="W310" s="445"/>
      <c r="X310" s="445"/>
      <c r="Y310" s="445"/>
      <c r="Z310" s="445"/>
      <c r="AA310" s="445"/>
    </row>
    <row r="311" spans="3:27" x14ac:dyDescent="0.15">
      <c r="C311" s="445"/>
      <c r="D311" s="445"/>
      <c r="E311" s="445"/>
      <c r="F311" s="445"/>
      <c r="G311" s="445"/>
      <c r="H311" s="445"/>
      <c r="I311" s="445"/>
      <c r="J311" s="445"/>
      <c r="K311" s="445"/>
      <c r="L311" s="445"/>
      <c r="M311" s="445"/>
      <c r="N311" s="445"/>
      <c r="O311" s="445"/>
      <c r="P311" s="445"/>
      <c r="Q311" s="445"/>
      <c r="R311" s="445"/>
      <c r="S311" s="445"/>
      <c r="T311" s="445"/>
      <c r="U311" s="445"/>
      <c r="V311" s="445"/>
      <c r="W311" s="445"/>
      <c r="X311" s="445"/>
      <c r="Y311" s="445"/>
      <c r="Z311" s="445"/>
      <c r="AA311" s="445"/>
    </row>
    <row r="312" spans="3:27" x14ac:dyDescent="0.15">
      <c r="C312" s="445"/>
      <c r="D312" s="445"/>
      <c r="E312" s="445"/>
      <c r="F312" s="445"/>
      <c r="G312" s="445"/>
      <c r="H312" s="445"/>
      <c r="I312" s="445"/>
      <c r="J312" s="445"/>
      <c r="K312" s="445"/>
      <c r="L312" s="445"/>
      <c r="M312" s="445"/>
      <c r="N312" s="445"/>
      <c r="O312" s="445"/>
      <c r="P312" s="445"/>
      <c r="Q312" s="445"/>
      <c r="R312" s="445"/>
      <c r="S312" s="445"/>
      <c r="T312" s="445"/>
      <c r="U312" s="445"/>
      <c r="V312" s="445"/>
      <c r="W312" s="445"/>
      <c r="X312" s="445"/>
      <c r="Y312" s="445"/>
      <c r="Z312" s="445"/>
      <c r="AA312" s="445"/>
    </row>
    <row r="313" spans="3:27" x14ac:dyDescent="0.15">
      <c r="C313" s="445"/>
      <c r="D313" s="445"/>
      <c r="E313" s="445"/>
      <c r="F313" s="445"/>
      <c r="G313" s="445"/>
      <c r="H313" s="445"/>
      <c r="I313" s="445"/>
      <c r="J313" s="445"/>
      <c r="K313" s="445"/>
      <c r="L313" s="445"/>
      <c r="M313" s="445"/>
      <c r="N313" s="445"/>
      <c r="O313" s="445"/>
      <c r="P313" s="445"/>
      <c r="Q313" s="445"/>
      <c r="R313" s="445"/>
      <c r="S313" s="445"/>
      <c r="T313" s="445"/>
      <c r="U313" s="445"/>
      <c r="V313" s="445"/>
      <c r="W313" s="445"/>
      <c r="X313" s="445"/>
      <c r="Y313" s="445"/>
      <c r="Z313" s="445"/>
      <c r="AA313" s="445"/>
    </row>
    <row r="314" spans="3:27" x14ac:dyDescent="0.15">
      <c r="C314" s="445"/>
      <c r="D314" s="445"/>
      <c r="E314" s="445"/>
      <c r="F314" s="445"/>
      <c r="G314" s="445"/>
      <c r="H314" s="445"/>
      <c r="I314" s="445"/>
      <c r="J314" s="445"/>
      <c r="K314" s="445"/>
      <c r="L314" s="445"/>
      <c r="M314" s="445"/>
      <c r="N314" s="445"/>
      <c r="O314" s="445"/>
      <c r="P314" s="445"/>
      <c r="Q314" s="445"/>
      <c r="R314" s="445"/>
      <c r="S314" s="445"/>
      <c r="T314" s="445"/>
      <c r="U314" s="445"/>
      <c r="V314" s="445"/>
      <c r="W314" s="445"/>
      <c r="X314" s="445"/>
      <c r="Y314" s="445"/>
      <c r="Z314" s="445"/>
      <c r="AA314" s="445"/>
    </row>
    <row r="315" spans="3:27" x14ac:dyDescent="0.15">
      <c r="C315" s="445"/>
      <c r="D315" s="445"/>
      <c r="E315" s="445"/>
      <c r="F315" s="445"/>
      <c r="G315" s="445"/>
      <c r="H315" s="445"/>
      <c r="I315" s="445"/>
      <c r="J315" s="445"/>
      <c r="K315" s="445"/>
      <c r="L315" s="445"/>
      <c r="M315" s="445"/>
      <c r="N315" s="445"/>
      <c r="O315" s="445"/>
      <c r="P315" s="445"/>
      <c r="Q315" s="445"/>
      <c r="R315" s="445"/>
      <c r="S315" s="445"/>
      <c r="T315" s="445"/>
      <c r="U315" s="445"/>
      <c r="V315" s="445"/>
      <c r="W315" s="445"/>
      <c r="X315" s="445"/>
      <c r="Y315" s="445"/>
      <c r="Z315" s="445"/>
      <c r="AA315" s="445"/>
    </row>
    <row r="316" spans="3:27" x14ac:dyDescent="0.15">
      <c r="C316" s="445"/>
      <c r="D316" s="445"/>
      <c r="E316" s="445"/>
      <c r="F316" s="445"/>
      <c r="G316" s="445"/>
      <c r="H316" s="445"/>
      <c r="I316" s="445"/>
      <c r="J316" s="445"/>
      <c r="K316" s="445"/>
      <c r="L316" s="445"/>
      <c r="M316" s="445"/>
      <c r="N316" s="445"/>
      <c r="O316" s="445"/>
      <c r="P316" s="445"/>
      <c r="Q316" s="445"/>
      <c r="R316" s="445"/>
      <c r="S316" s="445"/>
      <c r="T316" s="445"/>
      <c r="U316" s="445"/>
      <c r="V316" s="445"/>
      <c r="W316" s="445"/>
      <c r="X316" s="445"/>
      <c r="Y316" s="445"/>
      <c r="Z316" s="445"/>
      <c r="AA316" s="445"/>
    </row>
    <row r="317" spans="3:27" x14ac:dyDescent="0.15">
      <c r="C317" s="445"/>
      <c r="D317" s="445"/>
      <c r="E317" s="445"/>
      <c r="F317" s="445"/>
      <c r="G317" s="445"/>
      <c r="H317" s="445"/>
      <c r="I317" s="445"/>
      <c r="J317" s="445"/>
      <c r="K317" s="445"/>
      <c r="L317" s="445"/>
      <c r="M317" s="445"/>
      <c r="N317" s="445"/>
      <c r="O317" s="445"/>
      <c r="P317" s="445"/>
      <c r="Q317" s="445"/>
      <c r="R317" s="445"/>
      <c r="S317" s="445"/>
      <c r="T317" s="445"/>
      <c r="U317" s="445"/>
      <c r="V317" s="445"/>
      <c r="W317" s="445"/>
      <c r="X317" s="445"/>
      <c r="Y317" s="445"/>
      <c r="Z317" s="445"/>
      <c r="AA317" s="445"/>
    </row>
    <row r="318" spans="3:27" x14ac:dyDescent="0.15">
      <c r="C318" s="445"/>
      <c r="D318" s="445"/>
      <c r="E318" s="445"/>
      <c r="F318" s="445"/>
      <c r="G318" s="445"/>
      <c r="H318" s="445"/>
      <c r="I318" s="445"/>
      <c r="J318" s="445"/>
      <c r="K318" s="445"/>
      <c r="L318" s="445"/>
      <c r="M318" s="445"/>
      <c r="N318" s="445"/>
      <c r="O318" s="445"/>
      <c r="P318" s="445"/>
      <c r="Q318" s="445"/>
      <c r="R318" s="445"/>
      <c r="S318" s="445"/>
      <c r="T318" s="445"/>
      <c r="U318" s="445"/>
      <c r="V318" s="445"/>
      <c r="W318" s="445"/>
      <c r="X318" s="445"/>
      <c r="Y318" s="445"/>
      <c r="Z318" s="445"/>
      <c r="AA318" s="445"/>
    </row>
    <row r="319" spans="3:27" x14ac:dyDescent="0.15">
      <c r="C319" s="445"/>
      <c r="D319" s="445"/>
      <c r="E319" s="445"/>
      <c r="F319" s="445"/>
      <c r="G319" s="445"/>
      <c r="H319" s="445"/>
      <c r="I319" s="445"/>
      <c r="J319" s="445"/>
      <c r="K319" s="445"/>
      <c r="L319" s="445"/>
      <c r="M319" s="445"/>
      <c r="N319" s="445"/>
      <c r="O319" s="445"/>
      <c r="P319" s="445"/>
      <c r="Q319" s="445"/>
      <c r="R319" s="445"/>
      <c r="S319" s="445"/>
      <c r="T319" s="445"/>
      <c r="U319" s="445"/>
      <c r="V319" s="445"/>
      <c r="W319" s="445"/>
      <c r="X319" s="445"/>
      <c r="Y319" s="445"/>
      <c r="Z319" s="445"/>
      <c r="AA319" s="445"/>
    </row>
    <row r="320" spans="3:27" x14ac:dyDescent="0.15">
      <c r="C320" s="445"/>
      <c r="D320" s="445"/>
      <c r="E320" s="445"/>
      <c r="F320" s="445"/>
      <c r="G320" s="445"/>
      <c r="H320" s="445"/>
      <c r="I320" s="445"/>
      <c r="J320" s="445"/>
      <c r="K320" s="445"/>
      <c r="L320" s="445"/>
      <c r="M320" s="445"/>
      <c r="N320" s="445"/>
      <c r="O320" s="445"/>
      <c r="P320" s="445"/>
      <c r="Q320" s="445"/>
      <c r="R320" s="445"/>
      <c r="S320" s="445"/>
      <c r="T320" s="445"/>
      <c r="U320" s="445"/>
      <c r="V320" s="445"/>
      <c r="W320" s="445"/>
      <c r="X320" s="445"/>
      <c r="Y320" s="445"/>
      <c r="Z320" s="445"/>
      <c r="AA320" s="445"/>
    </row>
    <row r="321" spans="3:27" x14ac:dyDescent="0.15">
      <c r="C321" s="445"/>
      <c r="D321" s="445"/>
      <c r="E321" s="445"/>
      <c r="F321" s="445"/>
      <c r="G321" s="445"/>
      <c r="H321" s="445"/>
      <c r="I321" s="445"/>
      <c r="J321" s="445"/>
      <c r="K321" s="445"/>
      <c r="L321" s="445"/>
      <c r="M321" s="445"/>
      <c r="N321" s="445"/>
      <c r="O321" s="445"/>
      <c r="P321" s="445"/>
      <c r="Q321" s="445"/>
      <c r="R321" s="445"/>
      <c r="S321" s="445"/>
      <c r="T321" s="445"/>
      <c r="U321" s="445"/>
      <c r="V321" s="445"/>
      <c r="W321" s="445"/>
      <c r="X321" s="445"/>
      <c r="Y321" s="445"/>
      <c r="Z321" s="445"/>
      <c r="AA321" s="445"/>
    </row>
    <row r="322" spans="3:27" x14ac:dyDescent="0.15">
      <c r="C322" s="445"/>
      <c r="D322" s="445"/>
      <c r="E322" s="445"/>
      <c r="F322" s="445"/>
      <c r="G322" s="445"/>
      <c r="H322" s="445"/>
      <c r="I322" s="445"/>
      <c r="J322" s="445"/>
      <c r="K322" s="445"/>
      <c r="L322" s="445"/>
      <c r="M322" s="445"/>
      <c r="N322" s="445"/>
      <c r="O322" s="445"/>
      <c r="P322" s="445"/>
      <c r="Q322" s="445"/>
      <c r="R322" s="445"/>
      <c r="S322" s="445"/>
      <c r="T322" s="445"/>
      <c r="U322" s="445"/>
      <c r="V322" s="445"/>
      <c r="W322" s="445"/>
      <c r="X322" s="445"/>
      <c r="Y322" s="445"/>
      <c r="Z322" s="445"/>
      <c r="AA322" s="445"/>
    </row>
    <row r="323" spans="3:27" x14ac:dyDescent="0.15">
      <c r="C323" s="445"/>
      <c r="D323" s="445"/>
      <c r="E323" s="445"/>
      <c r="F323" s="445"/>
      <c r="G323" s="445"/>
      <c r="H323" s="445"/>
      <c r="I323" s="445"/>
      <c r="J323" s="445"/>
      <c r="K323" s="445"/>
      <c r="L323" s="445"/>
      <c r="M323" s="445"/>
      <c r="N323" s="445"/>
      <c r="O323" s="445"/>
      <c r="P323" s="445"/>
      <c r="Q323" s="445"/>
      <c r="R323" s="445"/>
      <c r="S323" s="445"/>
      <c r="T323" s="445"/>
      <c r="U323" s="445"/>
      <c r="V323" s="445"/>
      <c r="W323" s="445"/>
      <c r="X323" s="445"/>
      <c r="Y323" s="445"/>
      <c r="Z323" s="445"/>
      <c r="AA323" s="445"/>
    </row>
    <row r="324" spans="3:27" x14ac:dyDescent="0.15">
      <c r="C324" s="445"/>
      <c r="D324" s="445"/>
      <c r="E324" s="445"/>
      <c r="F324" s="445"/>
      <c r="G324" s="445"/>
      <c r="H324" s="445"/>
      <c r="I324" s="445"/>
      <c r="J324" s="445"/>
      <c r="K324" s="445"/>
      <c r="L324" s="445"/>
      <c r="M324" s="445"/>
      <c r="N324" s="445"/>
      <c r="O324" s="445"/>
      <c r="P324" s="445"/>
      <c r="Q324" s="445"/>
      <c r="R324" s="445"/>
      <c r="S324" s="445"/>
      <c r="T324" s="445"/>
      <c r="U324" s="445"/>
      <c r="V324" s="445"/>
      <c r="W324" s="445"/>
      <c r="X324" s="445"/>
      <c r="Y324" s="445"/>
      <c r="Z324" s="445"/>
      <c r="AA324" s="445"/>
    </row>
    <row r="325" spans="3:27" x14ac:dyDescent="0.15">
      <c r="C325" s="445"/>
      <c r="D325" s="445"/>
      <c r="E325" s="445"/>
      <c r="F325" s="445"/>
      <c r="G325" s="445"/>
      <c r="H325" s="445"/>
      <c r="I325" s="445"/>
      <c r="J325" s="445"/>
      <c r="K325" s="445"/>
      <c r="L325" s="445"/>
      <c r="M325" s="445"/>
      <c r="N325" s="445"/>
      <c r="O325" s="445"/>
      <c r="P325" s="445"/>
      <c r="Q325" s="445"/>
      <c r="R325" s="445"/>
      <c r="S325" s="445"/>
      <c r="T325" s="445"/>
      <c r="U325" s="445"/>
      <c r="V325" s="445"/>
      <c r="W325" s="445"/>
      <c r="X325" s="445"/>
      <c r="Y325" s="445"/>
      <c r="Z325" s="445"/>
      <c r="AA325" s="445"/>
    </row>
    <row r="326" spans="3:27" x14ac:dyDescent="0.15">
      <c r="C326" s="445"/>
      <c r="D326" s="445"/>
      <c r="E326" s="445"/>
      <c r="F326" s="445"/>
      <c r="G326" s="445"/>
      <c r="H326" s="445"/>
      <c r="I326" s="445"/>
      <c r="J326" s="445"/>
      <c r="K326" s="445"/>
      <c r="L326" s="445"/>
      <c r="M326" s="445"/>
      <c r="N326" s="445"/>
      <c r="O326" s="445"/>
      <c r="P326" s="445"/>
      <c r="Q326" s="445"/>
      <c r="R326" s="445"/>
      <c r="S326" s="445"/>
      <c r="T326" s="445"/>
      <c r="U326" s="445"/>
      <c r="V326" s="445"/>
      <c r="W326" s="445"/>
      <c r="X326" s="445"/>
      <c r="Y326" s="445"/>
      <c r="Z326" s="445"/>
      <c r="AA326" s="445"/>
    </row>
    <row r="327" spans="3:27" x14ac:dyDescent="0.15">
      <c r="C327" s="445"/>
      <c r="D327" s="445"/>
      <c r="E327" s="445"/>
      <c r="F327" s="445"/>
      <c r="G327" s="445"/>
      <c r="H327" s="445"/>
      <c r="I327" s="445"/>
      <c r="J327" s="445"/>
      <c r="K327" s="445"/>
      <c r="L327" s="445"/>
      <c r="M327" s="445"/>
      <c r="N327" s="445"/>
      <c r="O327" s="445"/>
      <c r="P327" s="445"/>
      <c r="Q327" s="445"/>
      <c r="R327" s="445"/>
      <c r="S327" s="445"/>
      <c r="T327" s="445"/>
      <c r="U327" s="445"/>
      <c r="V327" s="445"/>
      <c r="W327" s="445"/>
      <c r="X327" s="445"/>
      <c r="Y327" s="445"/>
      <c r="Z327" s="445"/>
      <c r="AA327" s="445"/>
    </row>
    <row r="328" spans="3:27" x14ac:dyDescent="0.15">
      <c r="C328" s="445"/>
      <c r="D328" s="445"/>
      <c r="E328" s="445"/>
      <c r="F328" s="445"/>
      <c r="G328" s="445"/>
      <c r="H328" s="445"/>
      <c r="I328" s="445"/>
      <c r="J328" s="445"/>
      <c r="K328" s="445"/>
      <c r="L328" s="445"/>
      <c r="M328" s="445"/>
      <c r="N328" s="445"/>
      <c r="O328" s="445"/>
      <c r="P328" s="445"/>
      <c r="Q328" s="445"/>
      <c r="R328" s="445"/>
      <c r="S328" s="445"/>
      <c r="T328" s="445"/>
      <c r="U328" s="445"/>
      <c r="V328" s="445"/>
      <c r="W328" s="445"/>
      <c r="X328" s="445"/>
      <c r="Y328" s="445"/>
      <c r="Z328" s="445"/>
      <c r="AA328" s="445"/>
    </row>
    <row r="329" spans="3:27" x14ac:dyDescent="0.15">
      <c r="C329" s="445"/>
      <c r="D329" s="445"/>
      <c r="E329" s="445"/>
      <c r="F329" s="445"/>
      <c r="G329" s="445"/>
      <c r="H329" s="445"/>
      <c r="I329" s="445"/>
      <c r="J329" s="445"/>
      <c r="K329" s="445"/>
      <c r="L329" s="445"/>
      <c r="M329" s="445"/>
      <c r="N329" s="445"/>
      <c r="O329" s="445"/>
      <c r="P329" s="445"/>
      <c r="Q329" s="445"/>
      <c r="R329" s="445"/>
      <c r="S329" s="445"/>
      <c r="T329" s="445"/>
      <c r="U329" s="445"/>
      <c r="V329" s="445"/>
      <c r="W329" s="445"/>
      <c r="X329" s="445"/>
      <c r="Y329" s="445"/>
      <c r="Z329" s="445"/>
      <c r="AA329" s="445"/>
    </row>
    <row r="330" spans="3:27" x14ac:dyDescent="0.15">
      <c r="C330" s="445"/>
      <c r="D330" s="445"/>
      <c r="E330" s="445"/>
      <c r="F330" s="445"/>
      <c r="G330" s="445"/>
      <c r="H330" s="445"/>
      <c r="I330" s="445"/>
      <c r="J330" s="445"/>
      <c r="K330" s="445"/>
      <c r="L330" s="445"/>
      <c r="M330" s="445"/>
      <c r="N330" s="445"/>
      <c r="O330" s="445"/>
      <c r="P330" s="445"/>
      <c r="Q330" s="445"/>
      <c r="R330" s="445"/>
      <c r="S330" s="445"/>
      <c r="T330" s="445"/>
      <c r="U330" s="445"/>
      <c r="V330" s="445"/>
      <c r="W330" s="445"/>
      <c r="X330" s="445"/>
      <c r="Y330" s="445"/>
      <c r="Z330" s="445"/>
      <c r="AA330" s="445"/>
    </row>
    <row r="331" spans="3:27" x14ac:dyDescent="0.15">
      <c r="C331" s="445"/>
      <c r="D331" s="445"/>
      <c r="E331" s="445"/>
      <c r="F331" s="445"/>
      <c r="G331" s="445"/>
      <c r="H331" s="445"/>
      <c r="I331" s="445"/>
      <c r="J331" s="445"/>
      <c r="K331" s="445"/>
      <c r="L331" s="445"/>
      <c r="M331" s="445"/>
      <c r="N331" s="445"/>
      <c r="O331" s="445"/>
      <c r="P331" s="445"/>
      <c r="Q331" s="445"/>
      <c r="R331" s="445"/>
      <c r="S331" s="445"/>
      <c r="T331" s="445"/>
      <c r="U331" s="445"/>
      <c r="V331" s="445"/>
      <c r="W331" s="445"/>
      <c r="X331" s="445"/>
      <c r="Y331" s="445"/>
      <c r="Z331" s="445"/>
      <c r="AA331" s="445"/>
    </row>
    <row r="332" spans="3:27" x14ac:dyDescent="0.15">
      <c r="C332" s="445"/>
      <c r="D332" s="445"/>
      <c r="E332" s="445"/>
      <c r="F332" s="445"/>
      <c r="G332" s="445"/>
      <c r="H332" s="445"/>
      <c r="I332" s="445"/>
      <c r="J332" s="445"/>
      <c r="K332" s="445"/>
      <c r="L332" s="445"/>
      <c r="M332" s="445"/>
      <c r="N332" s="445"/>
      <c r="O332" s="445"/>
      <c r="P332" s="445"/>
      <c r="Q332" s="445"/>
      <c r="R332" s="445"/>
      <c r="S332" s="445"/>
      <c r="T332" s="445"/>
      <c r="U332" s="445"/>
      <c r="V332" s="445"/>
      <c r="W332" s="445"/>
      <c r="X332" s="445"/>
      <c r="Y332" s="445"/>
      <c r="Z332" s="445"/>
      <c r="AA332" s="445"/>
    </row>
    <row r="333" spans="3:27" x14ac:dyDescent="0.15">
      <c r="C333" s="445"/>
      <c r="D333" s="445"/>
      <c r="E333" s="445"/>
      <c r="F333" s="445"/>
      <c r="G333" s="445"/>
      <c r="H333" s="445"/>
      <c r="I333" s="445"/>
      <c r="J333" s="445"/>
      <c r="K333" s="445"/>
      <c r="L333" s="445"/>
      <c r="M333" s="445"/>
      <c r="N333" s="445"/>
      <c r="O333" s="445"/>
      <c r="P333" s="445"/>
      <c r="Q333" s="445"/>
      <c r="R333" s="445"/>
      <c r="S333" s="445"/>
      <c r="T333" s="445"/>
      <c r="U333" s="445"/>
      <c r="V333" s="445"/>
      <c r="W333" s="445"/>
      <c r="X333" s="445"/>
      <c r="Y333" s="445"/>
      <c r="Z333" s="445"/>
      <c r="AA333" s="445"/>
    </row>
    <row r="334" spans="3:27" x14ac:dyDescent="0.15">
      <c r="C334" s="445"/>
      <c r="D334" s="445"/>
      <c r="E334" s="445"/>
      <c r="F334" s="445"/>
      <c r="G334" s="445"/>
      <c r="H334" s="445"/>
      <c r="I334" s="445"/>
      <c r="J334" s="445"/>
      <c r="K334" s="445"/>
      <c r="L334" s="445"/>
      <c r="M334" s="445"/>
      <c r="N334" s="445"/>
      <c r="O334" s="445"/>
      <c r="P334" s="445"/>
      <c r="Q334" s="445"/>
      <c r="R334" s="445"/>
      <c r="S334" s="445"/>
      <c r="T334" s="445"/>
      <c r="U334" s="445"/>
      <c r="V334" s="445"/>
      <c r="W334" s="445"/>
      <c r="X334" s="445"/>
      <c r="Y334" s="445"/>
      <c r="Z334" s="445"/>
      <c r="AA334" s="445"/>
    </row>
    <row r="335" spans="3:27" x14ac:dyDescent="0.15">
      <c r="C335" s="445"/>
      <c r="D335" s="445"/>
      <c r="E335" s="445"/>
      <c r="F335" s="445"/>
      <c r="G335" s="445"/>
      <c r="H335" s="445"/>
      <c r="I335" s="445"/>
      <c r="J335" s="445"/>
      <c r="K335" s="445"/>
      <c r="L335" s="445"/>
      <c r="M335" s="445"/>
      <c r="N335" s="445"/>
      <c r="O335" s="445"/>
      <c r="P335" s="445"/>
      <c r="Q335" s="445"/>
      <c r="R335" s="445"/>
      <c r="S335" s="445"/>
      <c r="T335" s="445"/>
      <c r="U335" s="445"/>
      <c r="V335" s="445"/>
      <c r="W335" s="445"/>
      <c r="X335" s="445"/>
      <c r="Y335" s="445"/>
      <c r="Z335" s="445"/>
      <c r="AA335" s="445"/>
    </row>
    <row r="336" spans="3:27" x14ac:dyDescent="0.15">
      <c r="C336" s="445"/>
      <c r="D336" s="445"/>
      <c r="E336" s="445"/>
      <c r="F336" s="445"/>
      <c r="G336" s="445"/>
      <c r="H336" s="445"/>
      <c r="I336" s="445"/>
      <c r="J336" s="445"/>
      <c r="K336" s="445"/>
      <c r="L336" s="445"/>
      <c r="M336" s="445"/>
      <c r="N336" s="445"/>
      <c r="O336" s="445"/>
      <c r="P336" s="445"/>
      <c r="Q336" s="445"/>
      <c r="R336" s="445"/>
      <c r="S336" s="445"/>
      <c r="T336" s="445"/>
      <c r="U336" s="445"/>
      <c r="V336" s="445"/>
      <c r="W336" s="445"/>
      <c r="X336" s="445"/>
      <c r="Y336" s="445"/>
      <c r="Z336" s="445"/>
      <c r="AA336" s="445"/>
    </row>
    <row r="337" spans="3:27" x14ac:dyDescent="0.15">
      <c r="C337" s="445"/>
      <c r="D337" s="445"/>
      <c r="E337" s="445"/>
      <c r="F337" s="445"/>
      <c r="G337" s="445"/>
      <c r="H337" s="445"/>
      <c r="I337" s="445"/>
      <c r="J337" s="445"/>
      <c r="K337" s="445"/>
      <c r="L337" s="445"/>
      <c r="M337" s="445"/>
      <c r="N337" s="445"/>
      <c r="O337" s="445"/>
      <c r="P337" s="445"/>
      <c r="Q337" s="445"/>
      <c r="R337" s="445"/>
      <c r="S337" s="445"/>
      <c r="T337" s="445"/>
      <c r="U337" s="445"/>
      <c r="V337" s="445"/>
      <c r="W337" s="445"/>
      <c r="X337" s="445"/>
      <c r="Y337" s="445"/>
      <c r="Z337" s="445"/>
      <c r="AA337" s="445"/>
    </row>
    <row r="338" spans="3:27" x14ac:dyDescent="0.15">
      <c r="C338" s="445"/>
      <c r="D338" s="445"/>
      <c r="E338" s="445"/>
      <c r="F338" s="445"/>
      <c r="G338" s="445"/>
      <c r="H338" s="445"/>
      <c r="I338" s="445"/>
      <c r="J338" s="445"/>
      <c r="K338" s="445"/>
      <c r="L338" s="445"/>
      <c r="M338" s="445"/>
      <c r="N338" s="445"/>
      <c r="O338" s="445"/>
      <c r="P338" s="445"/>
      <c r="Q338" s="445"/>
      <c r="R338" s="445"/>
      <c r="S338" s="445"/>
      <c r="T338" s="445"/>
      <c r="U338" s="445"/>
      <c r="V338" s="445"/>
      <c r="W338" s="445"/>
      <c r="X338" s="445"/>
      <c r="Y338" s="445"/>
      <c r="Z338" s="445"/>
      <c r="AA338" s="445"/>
    </row>
    <row r="339" spans="3:27" x14ac:dyDescent="0.15">
      <c r="C339" s="445"/>
      <c r="D339" s="445"/>
      <c r="E339" s="445"/>
      <c r="F339" s="445"/>
      <c r="G339" s="445"/>
      <c r="H339" s="445"/>
      <c r="I339" s="445"/>
      <c r="J339" s="445"/>
      <c r="K339" s="445"/>
      <c r="L339" s="445"/>
      <c r="M339" s="445"/>
      <c r="N339" s="445"/>
      <c r="O339" s="445"/>
      <c r="P339" s="445"/>
      <c r="Q339" s="445"/>
      <c r="R339" s="445"/>
      <c r="S339" s="445"/>
      <c r="T339" s="445"/>
      <c r="U339" s="445"/>
      <c r="V339" s="445"/>
      <c r="W339" s="445"/>
      <c r="X339" s="445"/>
      <c r="Y339" s="445"/>
      <c r="Z339" s="445"/>
      <c r="AA339" s="445"/>
    </row>
    <row r="340" spans="3:27" x14ac:dyDescent="0.15">
      <c r="C340" s="445"/>
      <c r="D340" s="445"/>
      <c r="E340" s="445"/>
      <c r="F340" s="445"/>
      <c r="G340" s="445"/>
      <c r="H340" s="445"/>
      <c r="I340" s="445"/>
      <c r="J340" s="445"/>
      <c r="K340" s="445"/>
      <c r="L340" s="445"/>
      <c r="M340" s="445"/>
      <c r="N340" s="445"/>
      <c r="O340" s="445"/>
      <c r="P340" s="445"/>
      <c r="Q340" s="445"/>
      <c r="R340" s="445"/>
      <c r="S340" s="445"/>
      <c r="T340" s="445"/>
      <c r="U340" s="445"/>
      <c r="V340" s="445"/>
      <c r="W340" s="445"/>
      <c r="X340" s="445"/>
      <c r="Y340" s="445"/>
      <c r="Z340" s="445"/>
      <c r="AA340" s="445"/>
    </row>
    <row r="341" spans="3:27" x14ac:dyDescent="0.15">
      <c r="C341" s="445"/>
      <c r="D341" s="445"/>
      <c r="E341" s="445"/>
      <c r="F341" s="445"/>
      <c r="G341" s="445"/>
      <c r="H341" s="445"/>
      <c r="I341" s="445"/>
      <c r="J341" s="445"/>
      <c r="K341" s="445"/>
      <c r="L341" s="445"/>
      <c r="M341" s="445"/>
      <c r="N341" s="445"/>
      <c r="O341" s="445"/>
      <c r="P341" s="445"/>
      <c r="Q341" s="445"/>
      <c r="R341" s="445"/>
      <c r="S341" s="445"/>
      <c r="T341" s="445"/>
      <c r="U341" s="445"/>
      <c r="V341" s="445"/>
      <c r="W341" s="445"/>
      <c r="X341" s="445"/>
      <c r="Y341" s="445"/>
      <c r="Z341" s="445"/>
      <c r="AA341" s="445"/>
    </row>
    <row r="342" spans="3:27" x14ac:dyDescent="0.15">
      <c r="C342" s="445"/>
      <c r="D342" s="445"/>
      <c r="E342" s="445"/>
      <c r="F342" s="445"/>
      <c r="G342" s="445"/>
      <c r="H342" s="445"/>
      <c r="I342" s="445"/>
      <c r="J342" s="445"/>
      <c r="K342" s="445"/>
      <c r="L342" s="445"/>
      <c r="M342" s="445"/>
      <c r="N342" s="445"/>
      <c r="O342" s="445"/>
      <c r="P342" s="445"/>
      <c r="Q342" s="445"/>
      <c r="R342" s="445"/>
      <c r="S342" s="445"/>
      <c r="T342" s="445"/>
      <c r="U342" s="445"/>
      <c r="V342" s="445"/>
      <c r="W342" s="445"/>
      <c r="X342" s="445"/>
      <c r="Y342" s="445"/>
      <c r="Z342" s="445"/>
      <c r="AA342" s="445"/>
    </row>
    <row r="343" spans="3:27" x14ac:dyDescent="0.15">
      <c r="C343" s="445"/>
      <c r="D343" s="445"/>
      <c r="E343" s="445"/>
      <c r="F343" s="445"/>
      <c r="G343" s="445"/>
      <c r="H343" s="445"/>
      <c r="I343" s="445"/>
      <c r="J343" s="445"/>
      <c r="K343" s="445"/>
      <c r="L343" s="445"/>
      <c r="M343" s="445"/>
      <c r="N343" s="445"/>
      <c r="O343" s="445"/>
      <c r="P343" s="445"/>
      <c r="Q343" s="445"/>
      <c r="R343" s="445"/>
      <c r="S343" s="445"/>
      <c r="T343" s="445"/>
      <c r="U343" s="445"/>
      <c r="V343" s="445"/>
      <c r="W343" s="445"/>
      <c r="X343" s="445"/>
      <c r="Y343" s="445"/>
      <c r="Z343" s="445"/>
      <c r="AA343" s="445"/>
    </row>
    <row r="344" spans="3:27" x14ac:dyDescent="0.15">
      <c r="C344" s="445"/>
      <c r="D344" s="445"/>
      <c r="E344" s="445"/>
      <c r="F344" s="445"/>
      <c r="G344" s="445"/>
      <c r="H344" s="445"/>
      <c r="I344" s="445"/>
      <c r="J344" s="445"/>
      <c r="K344" s="445"/>
      <c r="L344" s="445"/>
      <c r="M344" s="445"/>
      <c r="N344" s="445"/>
      <c r="O344" s="445"/>
      <c r="P344" s="445"/>
      <c r="Q344" s="445"/>
      <c r="R344" s="445"/>
      <c r="S344" s="445"/>
      <c r="T344" s="445"/>
      <c r="U344" s="445"/>
      <c r="V344" s="445"/>
      <c r="W344" s="445"/>
      <c r="X344" s="445"/>
      <c r="Y344" s="445"/>
      <c r="Z344" s="445"/>
      <c r="AA344" s="445"/>
    </row>
    <row r="345" spans="3:27" x14ac:dyDescent="0.15">
      <c r="C345" s="445"/>
      <c r="D345" s="445"/>
      <c r="E345" s="445"/>
      <c r="F345" s="445"/>
      <c r="G345" s="445"/>
      <c r="H345" s="445"/>
      <c r="I345" s="445"/>
      <c r="J345" s="445"/>
      <c r="K345" s="445"/>
      <c r="L345" s="445"/>
      <c r="M345" s="445"/>
      <c r="N345" s="445"/>
      <c r="O345" s="445"/>
      <c r="P345" s="445"/>
      <c r="Q345" s="445"/>
      <c r="R345" s="445"/>
      <c r="S345" s="445"/>
      <c r="T345" s="445"/>
      <c r="U345" s="445"/>
      <c r="V345" s="445"/>
      <c r="W345" s="445"/>
      <c r="X345" s="445"/>
      <c r="Y345" s="445"/>
      <c r="Z345" s="445"/>
      <c r="AA345" s="445"/>
    </row>
    <row r="346" spans="3:27" x14ac:dyDescent="0.15">
      <c r="C346" s="445"/>
      <c r="D346" s="445"/>
      <c r="E346" s="445"/>
      <c r="F346" s="445"/>
      <c r="G346" s="445"/>
      <c r="H346" s="445"/>
      <c r="I346" s="445"/>
      <c r="J346" s="445"/>
      <c r="K346" s="445"/>
      <c r="L346" s="445"/>
      <c r="M346" s="445"/>
      <c r="N346" s="445"/>
      <c r="O346" s="445"/>
      <c r="P346" s="445"/>
      <c r="Q346" s="445"/>
      <c r="R346" s="445"/>
      <c r="S346" s="445"/>
      <c r="T346" s="445"/>
      <c r="U346" s="445"/>
      <c r="V346" s="445"/>
      <c r="W346" s="445"/>
      <c r="X346" s="445"/>
      <c r="Y346" s="445"/>
      <c r="Z346" s="445"/>
      <c r="AA346" s="445"/>
    </row>
    <row r="347" spans="3:27" x14ac:dyDescent="0.15">
      <c r="C347" s="445"/>
      <c r="D347" s="445"/>
      <c r="E347" s="445"/>
      <c r="F347" s="445"/>
      <c r="G347" s="445"/>
      <c r="H347" s="445"/>
      <c r="I347" s="445"/>
      <c r="J347" s="445"/>
      <c r="K347" s="445"/>
      <c r="L347" s="445"/>
      <c r="M347" s="445"/>
      <c r="N347" s="445"/>
      <c r="O347" s="445"/>
      <c r="P347" s="445"/>
      <c r="Q347" s="445"/>
      <c r="R347" s="445"/>
      <c r="S347" s="445"/>
      <c r="T347" s="445"/>
      <c r="U347" s="445"/>
      <c r="V347" s="445"/>
      <c r="W347" s="445"/>
      <c r="X347" s="445"/>
      <c r="Y347" s="445"/>
      <c r="Z347" s="445"/>
      <c r="AA347" s="445"/>
    </row>
    <row r="348" spans="3:27" x14ac:dyDescent="0.15">
      <c r="C348" s="445"/>
      <c r="D348" s="445"/>
      <c r="E348" s="445"/>
      <c r="F348" s="445"/>
      <c r="G348" s="445"/>
      <c r="H348" s="445"/>
      <c r="I348" s="445"/>
      <c r="J348" s="445"/>
      <c r="K348" s="445"/>
      <c r="L348" s="445"/>
      <c r="M348" s="445"/>
      <c r="N348" s="445"/>
      <c r="O348" s="445"/>
      <c r="P348" s="445"/>
      <c r="Q348" s="445"/>
      <c r="R348" s="445"/>
      <c r="S348" s="445"/>
      <c r="T348" s="445"/>
      <c r="U348" s="445"/>
      <c r="V348" s="445"/>
      <c r="W348" s="445"/>
      <c r="X348" s="445"/>
      <c r="Y348" s="445"/>
      <c r="Z348" s="445"/>
      <c r="AA348" s="445"/>
    </row>
    <row r="349" spans="3:27" x14ac:dyDescent="0.15">
      <c r="C349" s="445"/>
      <c r="D349" s="445"/>
      <c r="E349" s="445"/>
      <c r="F349" s="445"/>
      <c r="G349" s="445"/>
      <c r="H349" s="445"/>
      <c r="I349" s="445"/>
      <c r="J349" s="445"/>
      <c r="K349" s="445"/>
      <c r="L349" s="445"/>
      <c r="M349" s="445"/>
      <c r="N349" s="445"/>
      <c r="O349" s="445"/>
      <c r="P349" s="445"/>
      <c r="Q349" s="445"/>
      <c r="R349" s="445"/>
      <c r="S349" s="445"/>
      <c r="T349" s="445"/>
      <c r="U349" s="445"/>
      <c r="V349" s="445"/>
      <c r="W349" s="445"/>
      <c r="X349" s="445"/>
      <c r="Y349" s="445"/>
      <c r="Z349" s="445"/>
      <c r="AA349" s="445"/>
    </row>
    <row r="350" spans="3:27" x14ac:dyDescent="0.15">
      <c r="C350" s="445"/>
      <c r="D350" s="445"/>
      <c r="E350" s="445"/>
      <c r="F350" s="445"/>
      <c r="G350" s="445"/>
      <c r="H350" s="445"/>
      <c r="I350" s="445"/>
      <c r="J350" s="445"/>
      <c r="K350" s="445"/>
      <c r="L350" s="445"/>
      <c r="M350" s="445"/>
      <c r="N350" s="445"/>
      <c r="O350" s="445"/>
      <c r="P350" s="445"/>
      <c r="Q350" s="445"/>
      <c r="R350" s="445"/>
      <c r="S350" s="445"/>
      <c r="T350" s="445"/>
      <c r="U350" s="445"/>
      <c r="V350" s="445"/>
      <c r="W350" s="445"/>
      <c r="X350" s="445"/>
      <c r="Y350" s="445"/>
      <c r="Z350" s="445"/>
      <c r="AA350" s="445"/>
    </row>
    <row r="351" spans="3:27" x14ac:dyDescent="0.15">
      <c r="C351" s="445"/>
      <c r="D351" s="445"/>
      <c r="E351" s="445"/>
      <c r="F351" s="445"/>
      <c r="G351" s="445"/>
      <c r="H351" s="445"/>
      <c r="I351" s="445"/>
      <c r="J351" s="445"/>
      <c r="K351" s="445"/>
      <c r="L351" s="445"/>
      <c r="M351" s="445"/>
      <c r="N351" s="445"/>
      <c r="O351" s="445"/>
      <c r="P351" s="445"/>
      <c r="Q351" s="445"/>
      <c r="R351" s="445"/>
      <c r="S351" s="445"/>
      <c r="T351" s="445"/>
      <c r="U351" s="445"/>
      <c r="V351" s="445"/>
      <c r="W351" s="445"/>
      <c r="X351" s="445"/>
      <c r="Y351" s="445"/>
      <c r="Z351" s="445"/>
      <c r="AA351" s="445"/>
    </row>
    <row r="352" spans="3:27" x14ac:dyDescent="0.15">
      <c r="C352" s="445"/>
      <c r="D352" s="445"/>
      <c r="E352" s="445"/>
      <c r="F352" s="445"/>
      <c r="G352" s="445"/>
      <c r="H352" s="445"/>
      <c r="I352" s="445"/>
      <c r="J352" s="445"/>
      <c r="K352" s="445"/>
      <c r="L352" s="445"/>
      <c r="M352" s="445"/>
      <c r="N352" s="445"/>
      <c r="O352" s="445"/>
      <c r="P352" s="445"/>
      <c r="Q352" s="445"/>
      <c r="R352" s="445"/>
      <c r="S352" s="445"/>
      <c r="T352" s="445"/>
      <c r="U352" s="445"/>
      <c r="V352" s="445"/>
      <c r="W352" s="445"/>
      <c r="X352" s="445"/>
      <c r="Y352" s="445"/>
      <c r="Z352" s="445"/>
      <c r="AA352" s="445"/>
    </row>
    <row r="353" spans="3:27" x14ac:dyDescent="0.15">
      <c r="C353" s="445"/>
      <c r="D353" s="445"/>
      <c r="E353" s="445"/>
      <c r="F353" s="445"/>
      <c r="G353" s="445"/>
      <c r="H353" s="445"/>
      <c r="I353" s="445"/>
      <c r="J353" s="445"/>
      <c r="K353" s="445"/>
      <c r="L353" s="445"/>
      <c r="M353" s="445"/>
      <c r="N353" s="445"/>
      <c r="O353" s="445"/>
      <c r="P353" s="445"/>
      <c r="Q353" s="445"/>
      <c r="R353" s="445"/>
      <c r="S353" s="445"/>
      <c r="T353" s="445"/>
      <c r="U353" s="445"/>
      <c r="V353" s="445"/>
      <c r="W353" s="445"/>
      <c r="X353" s="445"/>
      <c r="Y353" s="445"/>
      <c r="Z353" s="445"/>
      <c r="AA353" s="445"/>
    </row>
    <row r="354" spans="3:27" x14ac:dyDescent="0.15">
      <c r="C354" s="445"/>
      <c r="D354" s="445"/>
      <c r="E354" s="445"/>
      <c r="F354" s="445"/>
      <c r="G354" s="445"/>
      <c r="H354" s="445"/>
      <c r="I354" s="445"/>
      <c r="J354" s="445"/>
      <c r="K354" s="445"/>
      <c r="L354" s="445"/>
      <c r="M354" s="445"/>
      <c r="N354" s="445"/>
      <c r="O354" s="445"/>
      <c r="P354" s="445"/>
      <c r="Q354" s="445"/>
      <c r="R354" s="445"/>
      <c r="S354" s="445"/>
      <c r="T354" s="445"/>
      <c r="U354" s="445"/>
      <c r="V354" s="445"/>
      <c r="W354" s="445"/>
      <c r="X354" s="445"/>
      <c r="Y354" s="445"/>
      <c r="Z354" s="445"/>
      <c r="AA354" s="445"/>
    </row>
    <row r="355" spans="3:27" x14ac:dyDescent="0.15">
      <c r="C355" s="445"/>
      <c r="D355" s="445"/>
      <c r="E355" s="445"/>
      <c r="F355" s="445"/>
      <c r="G355" s="445"/>
      <c r="H355" s="445"/>
      <c r="I355" s="445"/>
      <c r="J355" s="445"/>
      <c r="K355" s="445"/>
      <c r="L355" s="445"/>
      <c r="M355" s="445"/>
      <c r="N355" s="445"/>
      <c r="O355" s="445"/>
      <c r="P355" s="445"/>
      <c r="Q355" s="445"/>
      <c r="R355" s="445"/>
      <c r="S355" s="445"/>
      <c r="T355" s="445"/>
      <c r="U355" s="445"/>
      <c r="V355" s="445"/>
      <c r="W355" s="445"/>
      <c r="X355" s="445"/>
      <c r="Y355" s="445"/>
      <c r="Z355" s="445"/>
      <c r="AA355" s="445"/>
    </row>
    <row r="356" spans="3:27" x14ac:dyDescent="0.15">
      <c r="C356" s="445"/>
      <c r="D356" s="445"/>
      <c r="E356" s="445"/>
      <c r="F356" s="445"/>
      <c r="G356" s="445"/>
      <c r="H356" s="445"/>
      <c r="I356" s="445"/>
      <c r="J356" s="445"/>
      <c r="K356" s="445"/>
      <c r="L356" s="445"/>
      <c r="M356" s="445"/>
      <c r="N356" s="445"/>
      <c r="O356" s="445"/>
      <c r="P356" s="445"/>
      <c r="Q356" s="445"/>
      <c r="R356" s="445"/>
      <c r="S356" s="445"/>
      <c r="T356" s="445"/>
      <c r="U356" s="445"/>
      <c r="V356" s="445"/>
      <c r="W356" s="445"/>
      <c r="X356" s="445"/>
      <c r="Y356" s="445"/>
      <c r="Z356" s="445"/>
      <c r="AA356" s="445"/>
    </row>
    <row r="357" spans="3:27" x14ac:dyDescent="0.15">
      <c r="C357" s="445"/>
      <c r="D357" s="445"/>
      <c r="E357" s="445"/>
      <c r="F357" s="445"/>
      <c r="G357" s="445"/>
      <c r="H357" s="445"/>
      <c r="I357" s="445"/>
      <c r="J357" s="445"/>
      <c r="K357" s="445"/>
      <c r="L357" s="445"/>
      <c r="M357" s="445"/>
      <c r="N357" s="445"/>
      <c r="O357" s="445"/>
      <c r="P357" s="445"/>
      <c r="Q357" s="445"/>
      <c r="R357" s="445"/>
      <c r="S357" s="445"/>
      <c r="T357" s="445"/>
      <c r="U357" s="445"/>
      <c r="V357" s="445"/>
      <c r="W357" s="445"/>
      <c r="X357" s="445"/>
      <c r="Y357" s="445"/>
      <c r="Z357" s="445"/>
      <c r="AA357" s="445"/>
    </row>
    <row r="358" spans="3:27" x14ac:dyDescent="0.15">
      <c r="C358" s="445"/>
      <c r="D358" s="445"/>
      <c r="E358" s="445"/>
      <c r="F358" s="445"/>
      <c r="G358" s="445"/>
      <c r="H358" s="445"/>
      <c r="I358" s="445"/>
      <c r="J358" s="445"/>
      <c r="K358" s="445"/>
      <c r="L358" s="445"/>
      <c r="M358" s="445"/>
      <c r="N358" s="445"/>
      <c r="O358" s="445"/>
      <c r="P358" s="445"/>
      <c r="Q358" s="445"/>
      <c r="R358" s="445"/>
      <c r="S358" s="445"/>
      <c r="T358" s="445"/>
      <c r="U358" s="445"/>
      <c r="V358" s="445"/>
      <c r="W358" s="445"/>
      <c r="X358" s="445"/>
      <c r="Y358" s="445"/>
      <c r="Z358" s="445"/>
      <c r="AA358" s="445"/>
    </row>
    <row r="359" spans="3:27" x14ac:dyDescent="0.15">
      <c r="C359" s="445"/>
      <c r="D359" s="445"/>
      <c r="E359" s="445"/>
      <c r="F359" s="445"/>
      <c r="G359" s="445"/>
      <c r="H359" s="445"/>
      <c r="I359" s="445"/>
      <c r="J359" s="445"/>
      <c r="K359" s="445"/>
      <c r="L359" s="445"/>
      <c r="M359" s="445"/>
      <c r="N359" s="445"/>
      <c r="O359" s="445"/>
      <c r="P359" s="445"/>
      <c r="Q359" s="445"/>
      <c r="R359" s="445"/>
      <c r="S359" s="445"/>
      <c r="T359" s="445"/>
      <c r="U359" s="445"/>
      <c r="V359" s="445"/>
      <c r="W359" s="445"/>
      <c r="X359" s="445"/>
      <c r="Y359" s="445"/>
      <c r="Z359" s="445"/>
      <c r="AA359" s="445"/>
    </row>
    <row r="360" spans="3:27" x14ac:dyDescent="0.15">
      <c r="C360" s="445"/>
      <c r="D360" s="445"/>
      <c r="E360" s="445"/>
      <c r="F360" s="445"/>
      <c r="G360" s="445"/>
      <c r="H360" s="445"/>
      <c r="I360" s="445"/>
      <c r="J360" s="445"/>
      <c r="K360" s="445"/>
      <c r="L360" s="445"/>
      <c r="M360" s="445"/>
      <c r="N360" s="445"/>
      <c r="O360" s="445"/>
      <c r="P360" s="445"/>
      <c r="Q360" s="445"/>
      <c r="R360" s="445"/>
      <c r="S360" s="445"/>
      <c r="T360" s="445"/>
      <c r="U360" s="445"/>
      <c r="V360" s="445"/>
      <c r="W360" s="445"/>
      <c r="X360" s="445"/>
      <c r="Y360" s="445"/>
      <c r="Z360" s="445"/>
      <c r="AA360" s="445"/>
    </row>
    <row r="361" spans="3:27" x14ac:dyDescent="0.15">
      <c r="C361" s="445"/>
      <c r="D361" s="445"/>
      <c r="E361" s="445"/>
      <c r="F361" s="445"/>
      <c r="G361" s="445"/>
      <c r="H361" s="445"/>
      <c r="I361" s="445"/>
      <c r="J361" s="445"/>
      <c r="K361" s="445"/>
      <c r="L361" s="445"/>
      <c r="M361" s="445"/>
      <c r="N361" s="445"/>
      <c r="O361" s="445"/>
      <c r="P361" s="445"/>
      <c r="Q361" s="445"/>
      <c r="R361" s="445"/>
      <c r="S361" s="445"/>
      <c r="T361" s="445"/>
      <c r="U361" s="445"/>
      <c r="V361" s="445"/>
      <c r="W361" s="445"/>
      <c r="X361" s="445"/>
      <c r="Y361" s="445"/>
      <c r="Z361" s="445"/>
      <c r="AA361" s="445"/>
    </row>
    <row r="362" spans="3:27" x14ac:dyDescent="0.15">
      <c r="C362" s="445"/>
      <c r="D362" s="445"/>
      <c r="E362" s="445"/>
      <c r="F362" s="445"/>
      <c r="G362" s="445"/>
      <c r="H362" s="445"/>
      <c r="I362" s="445"/>
      <c r="J362" s="445"/>
      <c r="K362" s="445"/>
      <c r="L362" s="445"/>
      <c r="M362" s="445"/>
      <c r="N362" s="445"/>
      <c r="O362" s="445"/>
      <c r="P362" s="445"/>
      <c r="Q362" s="445"/>
      <c r="R362" s="445"/>
      <c r="S362" s="445"/>
      <c r="T362" s="445"/>
      <c r="U362" s="445"/>
      <c r="V362" s="445"/>
      <c r="W362" s="445"/>
      <c r="X362" s="445"/>
      <c r="Y362" s="445"/>
      <c r="Z362" s="445"/>
      <c r="AA362" s="445"/>
    </row>
    <row r="363" spans="3:27" x14ac:dyDescent="0.15">
      <c r="C363" s="445"/>
      <c r="D363" s="445"/>
      <c r="E363" s="445"/>
      <c r="F363" s="445"/>
      <c r="G363" s="445"/>
      <c r="H363" s="445"/>
      <c r="I363" s="445"/>
      <c r="J363" s="445"/>
      <c r="K363" s="445"/>
      <c r="L363" s="445"/>
      <c r="M363" s="445"/>
      <c r="N363" s="445"/>
      <c r="O363" s="445"/>
      <c r="P363" s="445"/>
      <c r="Q363" s="445"/>
      <c r="R363" s="445"/>
      <c r="S363" s="445"/>
      <c r="T363" s="445"/>
      <c r="U363" s="445"/>
      <c r="V363" s="445"/>
      <c r="W363" s="445"/>
      <c r="X363" s="445"/>
      <c r="Y363" s="445"/>
      <c r="Z363" s="445"/>
      <c r="AA363" s="445"/>
    </row>
    <row r="364" spans="3:27" x14ac:dyDescent="0.15">
      <c r="C364" s="445"/>
      <c r="D364" s="445"/>
      <c r="E364" s="445"/>
      <c r="F364" s="445"/>
      <c r="G364" s="445"/>
      <c r="H364" s="445"/>
      <c r="I364" s="445"/>
      <c r="J364" s="445"/>
      <c r="K364" s="445"/>
      <c r="L364" s="445"/>
      <c r="M364" s="445"/>
      <c r="N364" s="445"/>
      <c r="O364" s="445"/>
      <c r="P364" s="445"/>
      <c r="Q364" s="445"/>
      <c r="R364" s="445"/>
      <c r="S364" s="445"/>
      <c r="T364" s="445"/>
      <c r="U364" s="445"/>
      <c r="V364" s="445"/>
      <c r="W364" s="445"/>
      <c r="X364" s="445"/>
      <c r="Y364" s="445"/>
      <c r="Z364" s="445"/>
      <c r="AA364" s="445"/>
    </row>
    <row r="365" spans="3:27" x14ac:dyDescent="0.15">
      <c r="C365" s="445"/>
      <c r="D365" s="445"/>
      <c r="E365" s="445"/>
      <c r="F365" s="445"/>
      <c r="G365" s="445"/>
      <c r="H365" s="445"/>
      <c r="I365" s="445"/>
      <c r="J365" s="445"/>
      <c r="K365" s="445"/>
      <c r="L365" s="445"/>
      <c r="M365" s="445"/>
      <c r="N365" s="445"/>
      <c r="O365" s="445"/>
      <c r="P365" s="445"/>
      <c r="Q365" s="445"/>
      <c r="R365" s="445"/>
      <c r="S365" s="445"/>
      <c r="T365" s="445"/>
      <c r="U365" s="445"/>
      <c r="V365" s="445"/>
      <c r="W365" s="445"/>
      <c r="X365" s="445"/>
      <c r="Y365" s="445"/>
      <c r="Z365" s="445"/>
      <c r="AA365" s="445"/>
    </row>
    <row r="366" spans="3:27" x14ac:dyDescent="0.15">
      <c r="C366" s="445"/>
      <c r="D366" s="445"/>
      <c r="E366" s="445"/>
      <c r="F366" s="445"/>
      <c r="G366" s="445"/>
      <c r="H366" s="445"/>
      <c r="I366" s="445"/>
      <c r="J366" s="445"/>
      <c r="K366" s="445"/>
      <c r="L366" s="445"/>
      <c r="M366" s="445"/>
      <c r="N366" s="445"/>
      <c r="O366" s="445"/>
      <c r="P366" s="445"/>
      <c r="Q366" s="445"/>
      <c r="R366" s="445"/>
      <c r="S366" s="445"/>
      <c r="T366" s="445"/>
      <c r="U366" s="445"/>
      <c r="V366" s="445"/>
      <c r="W366" s="445"/>
      <c r="X366" s="445"/>
      <c r="Y366" s="445"/>
      <c r="Z366" s="445"/>
      <c r="AA366" s="445"/>
    </row>
    <row r="367" spans="3:27" x14ac:dyDescent="0.15">
      <c r="C367" s="445"/>
      <c r="D367" s="445"/>
      <c r="E367" s="445"/>
      <c r="F367" s="445"/>
      <c r="G367" s="445"/>
      <c r="H367" s="445"/>
      <c r="I367" s="445"/>
      <c r="J367" s="445"/>
      <c r="K367" s="445"/>
      <c r="L367" s="445"/>
      <c r="M367" s="445"/>
      <c r="N367" s="445"/>
      <c r="O367" s="445"/>
      <c r="P367" s="445"/>
      <c r="Q367" s="445"/>
      <c r="R367" s="445"/>
      <c r="S367" s="445"/>
      <c r="T367" s="445"/>
      <c r="U367" s="445"/>
      <c r="V367" s="445"/>
      <c r="W367" s="445"/>
      <c r="X367" s="445"/>
      <c r="Y367" s="445"/>
      <c r="Z367" s="445"/>
      <c r="AA367" s="445"/>
    </row>
    <row r="368" spans="3:27" x14ac:dyDescent="0.15">
      <c r="C368" s="445"/>
      <c r="D368" s="445"/>
      <c r="E368" s="445"/>
      <c r="F368" s="445"/>
      <c r="G368" s="445"/>
      <c r="H368" s="445"/>
      <c r="I368" s="445"/>
      <c r="J368" s="445"/>
      <c r="K368" s="445"/>
      <c r="L368" s="445"/>
      <c r="M368" s="445"/>
      <c r="N368" s="445"/>
      <c r="O368" s="445"/>
      <c r="P368" s="445"/>
      <c r="Q368" s="445"/>
      <c r="R368" s="445"/>
      <c r="S368" s="445"/>
      <c r="T368" s="445"/>
      <c r="U368" s="445"/>
      <c r="V368" s="445"/>
      <c r="W368" s="445"/>
      <c r="X368" s="445"/>
      <c r="Y368" s="445"/>
      <c r="Z368" s="445"/>
      <c r="AA368" s="445"/>
    </row>
    <row r="369" spans="3:27" x14ac:dyDescent="0.15">
      <c r="C369" s="445"/>
      <c r="D369" s="445"/>
      <c r="E369" s="445"/>
      <c r="F369" s="445"/>
      <c r="G369" s="445"/>
      <c r="H369" s="445"/>
      <c r="I369" s="445"/>
      <c r="J369" s="445"/>
      <c r="K369" s="445"/>
      <c r="L369" s="445"/>
      <c r="M369" s="445"/>
      <c r="N369" s="445"/>
      <c r="O369" s="445"/>
      <c r="P369" s="445"/>
      <c r="Q369" s="445"/>
      <c r="R369" s="445"/>
      <c r="S369" s="445"/>
      <c r="T369" s="445"/>
      <c r="U369" s="445"/>
      <c r="V369" s="445"/>
      <c r="W369" s="445"/>
      <c r="X369" s="445"/>
      <c r="Y369" s="445"/>
      <c r="Z369" s="445"/>
      <c r="AA369" s="445"/>
    </row>
    <row r="370" spans="3:27" x14ac:dyDescent="0.15">
      <c r="C370" s="445"/>
      <c r="D370" s="445"/>
      <c r="E370" s="445"/>
      <c r="F370" s="445"/>
      <c r="G370" s="445"/>
      <c r="H370" s="445"/>
      <c r="I370" s="445"/>
      <c r="J370" s="445"/>
      <c r="K370" s="445"/>
      <c r="L370" s="445"/>
      <c r="M370" s="445"/>
      <c r="N370" s="445"/>
      <c r="O370" s="445"/>
      <c r="P370" s="445"/>
      <c r="Q370" s="445"/>
      <c r="R370" s="445"/>
      <c r="S370" s="445"/>
      <c r="T370" s="445"/>
      <c r="U370" s="445"/>
      <c r="V370" s="445"/>
      <c r="W370" s="445"/>
      <c r="X370" s="445"/>
      <c r="Y370" s="445"/>
      <c r="Z370" s="445"/>
      <c r="AA370" s="445"/>
    </row>
    <row r="371" spans="3:27" x14ac:dyDescent="0.15">
      <c r="C371" s="445"/>
      <c r="D371" s="445"/>
      <c r="E371" s="445"/>
      <c r="F371" s="445"/>
      <c r="G371" s="445"/>
      <c r="H371" s="445"/>
      <c r="I371" s="445"/>
      <c r="J371" s="445"/>
      <c r="K371" s="445"/>
      <c r="L371" s="445"/>
      <c r="M371" s="445"/>
      <c r="N371" s="445"/>
      <c r="O371" s="445"/>
      <c r="P371" s="445"/>
      <c r="Q371" s="445"/>
      <c r="R371" s="445"/>
      <c r="S371" s="445"/>
      <c r="T371" s="445"/>
      <c r="U371" s="445"/>
      <c r="V371" s="445"/>
      <c r="W371" s="445"/>
      <c r="X371" s="445"/>
      <c r="Y371" s="445"/>
      <c r="Z371" s="445"/>
      <c r="AA371" s="445"/>
    </row>
    <row r="372" spans="3:27" x14ac:dyDescent="0.15">
      <c r="C372" s="445"/>
      <c r="D372" s="445"/>
      <c r="E372" s="445"/>
      <c r="F372" s="445"/>
      <c r="G372" s="445"/>
      <c r="H372" s="445"/>
      <c r="I372" s="445"/>
      <c r="J372" s="445"/>
      <c r="K372" s="445"/>
      <c r="L372" s="445"/>
      <c r="M372" s="445"/>
      <c r="N372" s="445"/>
      <c r="O372" s="445"/>
      <c r="P372" s="445"/>
      <c r="Q372" s="445"/>
      <c r="R372" s="445"/>
      <c r="S372" s="445"/>
      <c r="T372" s="445"/>
      <c r="U372" s="445"/>
      <c r="V372" s="445"/>
      <c r="W372" s="445"/>
      <c r="X372" s="445"/>
      <c r="Y372" s="445"/>
      <c r="Z372" s="445"/>
      <c r="AA372" s="445"/>
    </row>
    <row r="373" spans="3:27" x14ac:dyDescent="0.15">
      <c r="C373" s="445"/>
      <c r="D373" s="445"/>
      <c r="E373" s="445"/>
      <c r="F373" s="445"/>
      <c r="G373" s="445"/>
      <c r="H373" s="445"/>
      <c r="I373" s="445"/>
      <c r="J373" s="445"/>
      <c r="K373" s="445"/>
      <c r="L373" s="445"/>
      <c r="M373" s="445"/>
      <c r="N373" s="445"/>
      <c r="O373" s="445"/>
      <c r="P373" s="445"/>
      <c r="Q373" s="445"/>
      <c r="R373" s="445"/>
      <c r="S373" s="445"/>
      <c r="T373" s="445"/>
      <c r="U373" s="445"/>
      <c r="V373" s="445"/>
      <c r="W373" s="445"/>
      <c r="X373" s="445"/>
      <c r="Y373" s="445"/>
      <c r="Z373" s="445"/>
      <c r="AA373" s="445"/>
    </row>
    <row r="374" spans="3:27" x14ac:dyDescent="0.15">
      <c r="C374" s="445"/>
      <c r="D374" s="445"/>
      <c r="E374" s="445"/>
      <c r="F374" s="445"/>
      <c r="G374" s="445"/>
      <c r="H374" s="445"/>
      <c r="I374" s="445"/>
      <c r="J374" s="445"/>
      <c r="K374" s="445"/>
      <c r="L374" s="445"/>
      <c r="M374" s="445"/>
      <c r="N374" s="445"/>
      <c r="O374" s="445"/>
      <c r="P374" s="445"/>
      <c r="Q374" s="445"/>
      <c r="R374" s="445"/>
      <c r="S374" s="445"/>
      <c r="T374" s="445"/>
      <c r="U374" s="445"/>
      <c r="V374" s="445"/>
      <c r="W374" s="445"/>
      <c r="X374" s="445"/>
      <c r="Y374" s="445"/>
      <c r="Z374" s="445"/>
      <c r="AA374" s="445"/>
    </row>
    <row r="375" spans="3:27" x14ac:dyDescent="0.15">
      <c r="C375" s="445"/>
      <c r="D375" s="445"/>
      <c r="E375" s="445"/>
      <c r="F375" s="445"/>
      <c r="G375" s="445"/>
      <c r="H375" s="445"/>
      <c r="I375" s="445"/>
      <c r="J375" s="445"/>
      <c r="K375" s="445"/>
      <c r="L375" s="445"/>
      <c r="M375" s="445"/>
      <c r="N375" s="445"/>
      <c r="O375" s="445"/>
      <c r="P375" s="445"/>
      <c r="Q375" s="445"/>
      <c r="R375" s="445"/>
      <c r="S375" s="445"/>
      <c r="T375" s="445"/>
      <c r="U375" s="445"/>
      <c r="V375" s="445"/>
      <c r="W375" s="445"/>
      <c r="X375" s="445"/>
      <c r="Y375" s="445"/>
      <c r="Z375" s="445"/>
      <c r="AA375" s="445"/>
    </row>
    <row r="376" spans="3:27" x14ac:dyDescent="0.15">
      <c r="C376" s="445"/>
      <c r="D376" s="445"/>
      <c r="E376" s="445"/>
      <c r="F376" s="445"/>
      <c r="G376" s="445"/>
      <c r="H376" s="445"/>
      <c r="I376" s="445"/>
      <c r="J376" s="445"/>
      <c r="K376" s="445"/>
      <c r="L376" s="445"/>
      <c r="M376" s="445"/>
      <c r="N376" s="445"/>
      <c r="O376" s="445"/>
      <c r="P376" s="445"/>
      <c r="Q376" s="445"/>
      <c r="R376" s="445"/>
      <c r="S376" s="445"/>
      <c r="T376" s="445"/>
      <c r="U376" s="445"/>
      <c r="V376" s="445"/>
      <c r="W376" s="445"/>
      <c r="X376" s="445"/>
      <c r="Y376" s="445"/>
      <c r="Z376" s="445"/>
      <c r="AA376" s="445"/>
    </row>
    <row r="377" spans="3:27" x14ac:dyDescent="0.15">
      <c r="C377" s="445"/>
      <c r="D377" s="445"/>
      <c r="E377" s="445"/>
      <c r="F377" s="445"/>
      <c r="G377" s="445"/>
      <c r="H377" s="445"/>
      <c r="I377" s="445"/>
      <c r="J377" s="445"/>
      <c r="K377" s="445"/>
      <c r="L377" s="445"/>
      <c r="M377" s="445"/>
      <c r="N377" s="445"/>
      <c r="O377" s="445"/>
      <c r="P377" s="445"/>
      <c r="Q377" s="445"/>
      <c r="R377" s="445"/>
      <c r="S377" s="445"/>
      <c r="T377" s="445"/>
      <c r="U377" s="445"/>
      <c r="V377" s="445"/>
      <c r="W377" s="445"/>
      <c r="X377" s="445"/>
      <c r="Y377" s="445"/>
      <c r="Z377" s="445"/>
      <c r="AA377" s="445"/>
    </row>
    <row r="378" spans="3:27" x14ac:dyDescent="0.15">
      <c r="C378" s="445"/>
      <c r="D378" s="445"/>
      <c r="E378" s="445"/>
      <c r="F378" s="445"/>
      <c r="G378" s="445"/>
      <c r="H378" s="445"/>
      <c r="I378" s="445"/>
      <c r="J378" s="445"/>
      <c r="K378" s="445"/>
      <c r="L378" s="445"/>
      <c r="M378" s="445"/>
      <c r="N378" s="445"/>
      <c r="O378" s="445"/>
      <c r="P378" s="445"/>
      <c r="Q378" s="445"/>
      <c r="R378" s="445"/>
      <c r="S378" s="445"/>
      <c r="T378" s="445"/>
      <c r="U378" s="445"/>
      <c r="V378" s="445"/>
      <c r="W378" s="445"/>
      <c r="X378" s="445"/>
      <c r="Y378" s="445"/>
      <c r="Z378" s="445"/>
      <c r="AA378" s="445"/>
    </row>
    <row r="379" spans="3:27" x14ac:dyDescent="0.15">
      <c r="C379" s="445"/>
      <c r="D379" s="445"/>
      <c r="E379" s="445"/>
      <c r="F379" s="445"/>
      <c r="G379" s="445"/>
      <c r="H379" s="445"/>
      <c r="I379" s="445"/>
      <c r="J379" s="445"/>
      <c r="K379" s="445"/>
      <c r="L379" s="445"/>
      <c r="M379" s="445"/>
      <c r="N379" s="445"/>
      <c r="O379" s="445"/>
      <c r="P379" s="445"/>
      <c r="Q379" s="445"/>
      <c r="R379" s="445"/>
      <c r="S379" s="445"/>
      <c r="T379" s="445"/>
      <c r="U379" s="445"/>
      <c r="V379" s="445"/>
      <c r="W379" s="445"/>
      <c r="X379" s="445"/>
      <c r="Y379" s="445"/>
      <c r="Z379" s="445"/>
      <c r="AA379" s="445"/>
    </row>
    <row r="380" spans="3:27" x14ac:dyDescent="0.15">
      <c r="C380" s="445"/>
      <c r="D380" s="445"/>
      <c r="E380" s="445"/>
      <c r="F380" s="445"/>
      <c r="G380" s="445"/>
      <c r="H380" s="445"/>
      <c r="I380" s="445"/>
      <c r="J380" s="445"/>
      <c r="K380" s="445"/>
      <c r="L380" s="445"/>
      <c r="M380" s="445"/>
      <c r="N380" s="445"/>
      <c r="O380" s="445"/>
      <c r="P380" s="445"/>
      <c r="Q380" s="445"/>
      <c r="R380" s="445"/>
      <c r="S380" s="445"/>
      <c r="T380" s="445"/>
      <c r="U380" s="445"/>
      <c r="V380" s="445"/>
      <c r="W380" s="445"/>
      <c r="X380" s="445"/>
      <c r="Y380" s="445"/>
      <c r="Z380" s="445"/>
      <c r="AA380" s="445"/>
    </row>
    <row r="381" spans="3:27" x14ac:dyDescent="0.15">
      <c r="C381" s="445"/>
      <c r="D381" s="445"/>
      <c r="E381" s="445"/>
      <c r="F381" s="445"/>
      <c r="G381" s="445"/>
      <c r="H381" s="445"/>
      <c r="I381" s="445"/>
      <c r="J381" s="445"/>
      <c r="K381" s="445"/>
      <c r="L381" s="445"/>
      <c r="M381" s="445"/>
      <c r="N381" s="445"/>
      <c r="O381" s="445"/>
      <c r="P381" s="445"/>
      <c r="Q381" s="445"/>
      <c r="R381" s="445"/>
      <c r="S381" s="445"/>
      <c r="T381" s="445"/>
      <c r="U381" s="445"/>
      <c r="V381" s="445"/>
      <c r="W381" s="445"/>
      <c r="X381" s="445"/>
      <c r="Y381" s="445"/>
      <c r="Z381" s="445"/>
      <c r="AA381" s="445"/>
    </row>
    <row r="382" spans="3:27" x14ac:dyDescent="0.15">
      <c r="C382" s="445"/>
      <c r="D382" s="445"/>
      <c r="E382" s="445"/>
      <c r="F382" s="445"/>
      <c r="G382" s="445"/>
      <c r="H382" s="445"/>
      <c r="I382" s="445"/>
      <c r="J382" s="445"/>
      <c r="K382" s="445"/>
      <c r="L382" s="445"/>
      <c r="M382" s="445"/>
      <c r="N382" s="445"/>
      <c r="O382" s="445"/>
      <c r="P382" s="445"/>
      <c r="Q382" s="445"/>
      <c r="R382" s="445"/>
      <c r="S382" s="445"/>
      <c r="T382" s="445"/>
      <c r="U382" s="445"/>
      <c r="V382" s="445"/>
      <c r="W382" s="445"/>
      <c r="X382" s="445"/>
      <c r="Y382" s="445"/>
      <c r="Z382" s="445"/>
      <c r="AA382" s="445"/>
    </row>
    <row r="383" spans="3:27" x14ac:dyDescent="0.15">
      <c r="C383" s="445"/>
      <c r="D383" s="445"/>
      <c r="E383" s="445"/>
      <c r="F383" s="445"/>
      <c r="G383" s="445"/>
      <c r="H383" s="445"/>
      <c r="I383" s="445"/>
      <c r="J383" s="445"/>
      <c r="K383" s="445"/>
      <c r="L383" s="445"/>
      <c r="M383" s="445"/>
      <c r="N383" s="445"/>
      <c r="O383" s="445"/>
      <c r="P383" s="445"/>
      <c r="Q383" s="445"/>
      <c r="R383" s="445"/>
      <c r="S383" s="445"/>
      <c r="T383" s="445"/>
      <c r="U383" s="445"/>
      <c r="V383" s="445"/>
      <c r="W383" s="445"/>
      <c r="X383" s="445"/>
      <c r="Y383" s="445"/>
      <c r="Z383" s="445"/>
      <c r="AA383" s="445"/>
    </row>
    <row r="384" spans="3:27" x14ac:dyDescent="0.15">
      <c r="C384" s="445"/>
      <c r="D384" s="445"/>
      <c r="E384" s="445"/>
      <c r="F384" s="445"/>
      <c r="G384" s="445"/>
      <c r="H384" s="445"/>
      <c r="I384" s="445"/>
      <c r="J384" s="445"/>
      <c r="K384" s="445"/>
      <c r="L384" s="445"/>
      <c r="M384" s="445"/>
      <c r="N384" s="445"/>
      <c r="O384" s="445"/>
      <c r="P384" s="445"/>
      <c r="Q384" s="445"/>
      <c r="R384" s="445"/>
      <c r="S384" s="445"/>
      <c r="T384" s="445"/>
      <c r="U384" s="445"/>
      <c r="V384" s="445"/>
      <c r="W384" s="445"/>
      <c r="X384" s="445"/>
      <c r="Y384" s="445"/>
      <c r="Z384" s="445"/>
      <c r="AA384" s="445"/>
    </row>
    <row r="385" spans="3:27" x14ac:dyDescent="0.15">
      <c r="C385" s="445"/>
      <c r="D385" s="445"/>
      <c r="E385" s="445"/>
      <c r="F385" s="445"/>
      <c r="G385" s="445"/>
      <c r="H385" s="445"/>
      <c r="I385" s="445"/>
      <c r="J385" s="445"/>
      <c r="K385" s="445"/>
      <c r="L385" s="445"/>
      <c r="M385" s="445"/>
      <c r="N385" s="445"/>
      <c r="O385" s="445"/>
      <c r="P385" s="445"/>
      <c r="Q385" s="445"/>
      <c r="R385" s="445"/>
      <c r="S385" s="445"/>
      <c r="T385" s="445"/>
      <c r="U385" s="445"/>
      <c r="V385" s="445"/>
      <c r="W385" s="445"/>
      <c r="X385" s="445"/>
      <c r="Y385" s="445"/>
      <c r="Z385" s="445"/>
      <c r="AA385" s="445"/>
    </row>
    <row r="386" spans="3:27" x14ac:dyDescent="0.15">
      <c r="C386" s="445"/>
      <c r="D386" s="445"/>
      <c r="E386" s="445"/>
      <c r="F386" s="445"/>
      <c r="G386" s="445"/>
      <c r="H386" s="445"/>
      <c r="I386" s="445"/>
      <c r="J386" s="445"/>
      <c r="K386" s="445"/>
      <c r="L386" s="445"/>
      <c r="M386" s="445"/>
      <c r="N386" s="445"/>
      <c r="O386" s="445"/>
      <c r="P386" s="445"/>
      <c r="Q386" s="445"/>
      <c r="R386" s="445"/>
      <c r="S386" s="445"/>
      <c r="T386" s="445"/>
      <c r="U386" s="445"/>
      <c r="V386" s="445"/>
      <c r="W386" s="445"/>
      <c r="X386" s="445"/>
      <c r="Y386" s="445"/>
      <c r="Z386" s="445"/>
      <c r="AA386" s="445"/>
    </row>
    <row r="387" spans="3:27" x14ac:dyDescent="0.15">
      <c r="C387" s="445"/>
      <c r="D387" s="445"/>
      <c r="E387" s="445"/>
      <c r="F387" s="445"/>
      <c r="G387" s="445"/>
      <c r="H387" s="445"/>
      <c r="I387" s="445"/>
      <c r="J387" s="445"/>
      <c r="K387" s="445"/>
      <c r="L387" s="445"/>
      <c r="M387" s="445"/>
      <c r="N387" s="445"/>
      <c r="O387" s="445"/>
      <c r="P387" s="445"/>
      <c r="Q387" s="445"/>
      <c r="R387" s="445"/>
      <c r="S387" s="445"/>
      <c r="T387" s="445"/>
      <c r="U387" s="445"/>
      <c r="V387" s="445"/>
      <c r="W387" s="445"/>
      <c r="X387" s="445"/>
      <c r="Y387" s="445"/>
      <c r="Z387" s="445"/>
      <c r="AA387" s="445"/>
    </row>
    <row r="388" spans="3:27" x14ac:dyDescent="0.15">
      <c r="C388" s="445"/>
      <c r="D388" s="445"/>
      <c r="E388" s="445"/>
      <c r="F388" s="445"/>
      <c r="G388" s="445"/>
      <c r="H388" s="445"/>
      <c r="I388" s="445"/>
      <c r="J388" s="445"/>
      <c r="K388" s="445"/>
      <c r="L388" s="445"/>
      <c r="M388" s="445"/>
      <c r="N388" s="445"/>
      <c r="O388" s="445"/>
      <c r="P388" s="445"/>
      <c r="Q388" s="445"/>
      <c r="R388" s="445"/>
      <c r="S388" s="445"/>
      <c r="T388" s="445"/>
      <c r="U388" s="445"/>
      <c r="V388" s="445"/>
      <c r="W388" s="445"/>
      <c r="X388" s="445"/>
      <c r="Y388" s="445"/>
      <c r="Z388" s="445"/>
      <c r="AA388" s="445"/>
    </row>
    <row r="389" spans="3:27" x14ac:dyDescent="0.15">
      <c r="C389" s="445"/>
      <c r="D389" s="445"/>
      <c r="E389" s="445"/>
      <c r="F389" s="445"/>
      <c r="G389" s="445"/>
      <c r="H389" s="445"/>
      <c r="I389" s="445"/>
      <c r="J389" s="445"/>
      <c r="K389" s="445"/>
      <c r="L389" s="445"/>
      <c r="M389" s="445"/>
      <c r="N389" s="445"/>
      <c r="O389" s="445"/>
      <c r="P389" s="445"/>
      <c r="Q389" s="445"/>
      <c r="R389" s="445"/>
      <c r="S389" s="445"/>
      <c r="T389" s="445"/>
      <c r="U389" s="445"/>
      <c r="V389" s="445"/>
      <c r="W389" s="445"/>
      <c r="X389" s="445"/>
      <c r="Y389" s="445"/>
      <c r="Z389" s="445"/>
      <c r="AA389" s="445"/>
    </row>
    <row r="390" spans="3:27" x14ac:dyDescent="0.15">
      <c r="C390" s="445"/>
      <c r="D390" s="445"/>
      <c r="E390" s="445"/>
      <c r="F390" s="445"/>
      <c r="G390" s="445"/>
      <c r="H390" s="445"/>
      <c r="I390" s="445"/>
      <c r="J390" s="445"/>
      <c r="K390" s="445"/>
      <c r="L390" s="445"/>
      <c r="M390" s="445"/>
      <c r="N390" s="445"/>
      <c r="O390" s="445"/>
      <c r="P390" s="445"/>
      <c r="Q390" s="445"/>
      <c r="R390" s="445"/>
      <c r="S390" s="445"/>
      <c r="T390" s="445"/>
      <c r="U390" s="445"/>
      <c r="V390" s="445"/>
      <c r="W390" s="445"/>
      <c r="X390" s="445"/>
      <c r="Y390" s="445"/>
      <c r="Z390" s="445"/>
      <c r="AA390" s="445"/>
    </row>
    <row r="391" spans="3:27" x14ac:dyDescent="0.15">
      <c r="C391" s="445"/>
      <c r="D391" s="445"/>
      <c r="E391" s="445"/>
      <c r="F391" s="445"/>
      <c r="G391" s="445"/>
      <c r="H391" s="445"/>
      <c r="I391" s="445"/>
      <c r="J391" s="445"/>
      <c r="K391" s="445"/>
      <c r="L391" s="445"/>
      <c r="M391" s="445"/>
      <c r="N391" s="445"/>
      <c r="O391" s="445"/>
      <c r="P391" s="445"/>
      <c r="Q391" s="445"/>
      <c r="R391" s="445"/>
      <c r="S391" s="445"/>
      <c r="T391" s="445"/>
      <c r="U391" s="445"/>
      <c r="V391" s="445"/>
      <c r="W391" s="445"/>
      <c r="X391" s="445"/>
      <c r="Y391" s="445"/>
      <c r="Z391" s="445"/>
      <c r="AA391" s="445"/>
    </row>
    <row r="392" spans="3:27" x14ac:dyDescent="0.15">
      <c r="C392" s="445"/>
      <c r="D392" s="445"/>
      <c r="E392" s="445"/>
      <c r="F392" s="445"/>
      <c r="G392" s="445"/>
      <c r="H392" s="445"/>
      <c r="I392" s="445"/>
      <c r="J392" s="445"/>
      <c r="K392" s="445"/>
      <c r="L392" s="445"/>
      <c r="M392" s="445"/>
      <c r="N392" s="445"/>
      <c r="O392" s="445"/>
      <c r="P392" s="445"/>
      <c r="Q392" s="445"/>
      <c r="R392" s="445"/>
      <c r="S392" s="445"/>
      <c r="T392" s="445"/>
      <c r="U392" s="445"/>
      <c r="V392" s="445"/>
      <c r="W392" s="445"/>
      <c r="X392" s="445"/>
      <c r="Y392" s="445"/>
      <c r="Z392" s="445"/>
      <c r="AA392" s="445"/>
    </row>
    <row r="393" spans="3:27" x14ac:dyDescent="0.15">
      <c r="C393" s="445"/>
      <c r="D393" s="445"/>
      <c r="E393" s="445"/>
      <c r="F393" s="445"/>
      <c r="G393" s="445"/>
      <c r="H393" s="445"/>
      <c r="I393" s="445"/>
      <c r="J393" s="445"/>
      <c r="K393" s="445"/>
      <c r="L393" s="445"/>
      <c r="M393" s="445"/>
      <c r="N393" s="445"/>
      <c r="O393" s="445"/>
      <c r="P393" s="445"/>
      <c r="Q393" s="445"/>
      <c r="R393" s="445"/>
      <c r="S393" s="445"/>
      <c r="T393" s="445"/>
      <c r="U393" s="445"/>
      <c r="V393" s="445"/>
      <c r="W393" s="445"/>
      <c r="X393" s="445"/>
      <c r="Y393" s="445"/>
      <c r="Z393" s="445"/>
      <c r="AA393" s="445"/>
    </row>
    <row r="394" spans="3:27" x14ac:dyDescent="0.15">
      <c r="C394" s="445"/>
      <c r="D394" s="445"/>
      <c r="E394" s="445"/>
      <c r="F394" s="445"/>
      <c r="G394" s="445"/>
      <c r="H394" s="445"/>
      <c r="I394" s="445"/>
      <c r="J394" s="445"/>
      <c r="K394" s="445"/>
      <c r="L394" s="445"/>
      <c r="M394" s="445"/>
      <c r="N394" s="445"/>
      <c r="O394" s="445"/>
      <c r="P394" s="445"/>
      <c r="Q394" s="445"/>
      <c r="R394" s="445"/>
      <c r="S394" s="445"/>
      <c r="T394" s="445"/>
      <c r="U394" s="445"/>
      <c r="V394" s="445"/>
      <c r="W394" s="445"/>
      <c r="X394" s="445"/>
      <c r="Y394" s="445"/>
      <c r="Z394" s="445"/>
      <c r="AA394" s="445"/>
    </row>
    <row r="395" spans="3:27" x14ac:dyDescent="0.15">
      <c r="C395" s="445"/>
      <c r="D395" s="445"/>
      <c r="E395" s="445"/>
      <c r="F395" s="445"/>
      <c r="G395" s="445"/>
      <c r="H395" s="445"/>
      <c r="I395" s="445"/>
      <c r="J395" s="445"/>
      <c r="K395" s="445"/>
      <c r="L395" s="445"/>
      <c r="M395" s="445"/>
      <c r="N395" s="445"/>
      <c r="O395" s="445"/>
      <c r="P395" s="445"/>
      <c r="Q395" s="445"/>
      <c r="R395" s="445"/>
      <c r="S395" s="445"/>
      <c r="T395" s="445"/>
      <c r="U395" s="445"/>
      <c r="V395" s="445"/>
      <c r="W395" s="445"/>
      <c r="X395" s="445"/>
      <c r="Y395" s="445"/>
      <c r="Z395" s="445"/>
      <c r="AA395" s="445"/>
    </row>
    <row r="396" spans="3:27" x14ac:dyDescent="0.15">
      <c r="C396" s="445"/>
      <c r="D396" s="445"/>
      <c r="E396" s="445"/>
      <c r="F396" s="445"/>
      <c r="G396" s="445"/>
      <c r="H396" s="445"/>
      <c r="I396" s="445"/>
      <c r="J396" s="445"/>
      <c r="K396" s="445"/>
      <c r="L396" s="445"/>
      <c r="M396" s="445"/>
      <c r="N396" s="445"/>
      <c r="O396" s="445"/>
      <c r="P396" s="445"/>
      <c r="Q396" s="445"/>
      <c r="R396" s="445"/>
      <c r="S396" s="445"/>
      <c r="T396" s="445"/>
      <c r="U396" s="445"/>
      <c r="V396" s="445"/>
      <c r="W396" s="445"/>
      <c r="X396" s="445"/>
      <c r="Y396" s="445"/>
      <c r="Z396" s="445"/>
      <c r="AA396" s="445"/>
    </row>
    <row r="397" spans="3:27" x14ac:dyDescent="0.15">
      <c r="C397" s="445"/>
      <c r="D397" s="445"/>
      <c r="E397" s="445"/>
      <c r="F397" s="445"/>
      <c r="G397" s="445"/>
      <c r="H397" s="445"/>
      <c r="I397" s="445"/>
      <c r="J397" s="445"/>
      <c r="K397" s="445"/>
      <c r="L397" s="445"/>
      <c r="M397" s="445"/>
      <c r="N397" s="445"/>
      <c r="O397" s="445"/>
      <c r="P397" s="445"/>
      <c r="Q397" s="445"/>
      <c r="R397" s="445"/>
      <c r="S397" s="445"/>
      <c r="T397" s="445"/>
      <c r="U397" s="445"/>
      <c r="V397" s="445"/>
      <c r="W397" s="445"/>
      <c r="X397" s="445"/>
      <c r="Y397" s="445"/>
      <c r="Z397" s="445"/>
      <c r="AA397" s="445"/>
    </row>
    <row r="398" spans="3:27" x14ac:dyDescent="0.15">
      <c r="C398" s="445"/>
      <c r="D398" s="445"/>
      <c r="E398" s="445"/>
      <c r="F398" s="445"/>
      <c r="G398" s="445"/>
      <c r="H398" s="445"/>
      <c r="I398" s="445"/>
      <c r="J398" s="445"/>
      <c r="K398" s="445"/>
      <c r="L398" s="445"/>
      <c r="M398" s="445"/>
      <c r="N398" s="445"/>
      <c r="O398" s="445"/>
      <c r="P398" s="445"/>
      <c r="Q398" s="445"/>
      <c r="R398" s="445"/>
      <c r="S398" s="445"/>
      <c r="T398" s="445"/>
      <c r="U398" s="445"/>
      <c r="V398" s="445"/>
      <c r="W398" s="445"/>
      <c r="X398" s="445"/>
      <c r="Y398" s="445"/>
      <c r="Z398" s="445"/>
      <c r="AA398" s="445"/>
    </row>
    <row r="399" spans="3:27" x14ac:dyDescent="0.15">
      <c r="C399" s="445"/>
      <c r="D399" s="445"/>
      <c r="E399" s="445"/>
      <c r="F399" s="445"/>
      <c r="G399" s="445"/>
      <c r="H399" s="445"/>
      <c r="I399" s="445"/>
      <c r="J399" s="445"/>
      <c r="K399" s="445"/>
      <c r="L399" s="445"/>
      <c r="M399" s="445"/>
      <c r="N399" s="445"/>
      <c r="O399" s="445"/>
      <c r="P399" s="445"/>
      <c r="Q399" s="445"/>
      <c r="R399" s="445"/>
      <c r="S399" s="445"/>
      <c r="T399" s="445"/>
      <c r="U399" s="445"/>
      <c r="V399" s="445"/>
      <c r="W399" s="445"/>
      <c r="X399" s="445"/>
      <c r="Y399" s="445"/>
      <c r="Z399" s="445"/>
      <c r="AA399" s="445"/>
    </row>
    <row r="400" spans="3:27" x14ac:dyDescent="0.15">
      <c r="C400" s="445"/>
      <c r="D400" s="445"/>
      <c r="E400" s="445"/>
      <c r="F400" s="445"/>
      <c r="G400" s="445"/>
      <c r="H400" s="445"/>
      <c r="I400" s="445"/>
      <c r="J400" s="445"/>
      <c r="K400" s="445"/>
      <c r="L400" s="445"/>
      <c r="M400" s="445"/>
      <c r="N400" s="445"/>
      <c r="O400" s="445"/>
      <c r="P400" s="445"/>
      <c r="Q400" s="445"/>
      <c r="R400" s="445"/>
      <c r="S400" s="445"/>
      <c r="T400" s="445"/>
      <c r="U400" s="445"/>
      <c r="V400" s="445"/>
      <c r="W400" s="445"/>
      <c r="X400" s="445"/>
      <c r="Y400" s="445"/>
      <c r="Z400" s="445"/>
      <c r="AA400" s="445"/>
    </row>
    <row r="401" spans="3:27" x14ac:dyDescent="0.15">
      <c r="C401" s="445"/>
      <c r="D401" s="445"/>
      <c r="E401" s="445"/>
      <c r="F401" s="445"/>
      <c r="G401" s="445"/>
      <c r="H401" s="445"/>
      <c r="I401" s="445"/>
      <c r="J401" s="445"/>
      <c r="K401" s="445"/>
      <c r="L401" s="445"/>
      <c r="M401" s="445"/>
      <c r="N401" s="445"/>
      <c r="O401" s="445"/>
      <c r="P401" s="445"/>
      <c r="Q401" s="445"/>
      <c r="R401" s="445"/>
      <c r="S401" s="445"/>
      <c r="T401" s="445"/>
      <c r="U401" s="445"/>
      <c r="V401" s="445"/>
      <c r="W401" s="445"/>
      <c r="X401" s="445"/>
      <c r="Y401" s="445"/>
      <c r="Z401" s="445"/>
      <c r="AA401" s="445"/>
    </row>
    <row r="402" spans="3:27" x14ac:dyDescent="0.15">
      <c r="C402" s="445"/>
      <c r="D402" s="445"/>
      <c r="E402" s="445"/>
      <c r="F402" s="445"/>
      <c r="G402" s="445"/>
      <c r="H402" s="445"/>
      <c r="I402" s="445"/>
      <c r="J402" s="445"/>
      <c r="K402" s="445"/>
      <c r="L402" s="445"/>
      <c r="M402" s="445"/>
      <c r="N402" s="445"/>
      <c r="O402" s="445"/>
      <c r="P402" s="445"/>
      <c r="Q402" s="445"/>
      <c r="R402" s="445"/>
      <c r="S402" s="445"/>
      <c r="T402" s="445"/>
      <c r="U402" s="445"/>
      <c r="V402" s="445"/>
      <c r="W402" s="445"/>
      <c r="X402" s="445"/>
      <c r="Y402" s="445"/>
      <c r="Z402" s="445"/>
      <c r="AA402" s="445"/>
    </row>
    <row r="403" spans="3:27" x14ac:dyDescent="0.15">
      <c r="C403" s="445"/>
      <c r="D403" s="445"/>
      <c r="E403" s="445"/>
      <c r="F403" s="445"/>
      <c r="G403" s="445"/>
      <c r="H403" s="445"/>
      <c r="I403" s="445"/>
      <c r="J403" s="445"/>
      <c r="K403" s="445"/>
      <c r="L403" s="445"/>
      <c r="M403" s="445"/>
      <c r="N403" s="445"/>
      <c r="O403" s="445"/>
      <c r="P403" s="445"/>
      <c r="Q403" s="445"/>
      <c r="R403" s="445"/>
      <c r="S403" s="445"/>
      <c r="T403" s="445"/>
      <c r="U403" s="445"/>
      <c r="V403" s="445"/>
      <c r="W403" s="445"/>
      <c r="X403" s="445"/>
      <c r="Y403" s="445"/>
      <c r="Z403" s="445"/>
      <c r="AA403" s="445"/>
    </row>
    <row r="404" spans="3:27" x14ac:dyDescent="0.15">
      <c r="C404" s="445"/>
      <c r="D404" s="445"/>
      <c r="E404" s="445"/>
      <c r="F404" s="445"/>
      <c r="G404" s="445"/>
      <c r="H404" s="445"/>
      <c r="I404" s="445"/>
      <c r="J404" s="445"/>
      <c r="K404" s="445"/>
      <c r="L404" s="445"/>
      <c r="M404" s="445"/>
      <c r="N404" s="445"/>
      <c r="O404" s="445"/>
      <c r="P404" s="445"/>
      <c r="Q404" s="445"/>
      <c r="R404" s="445"/>
      <c r="S404" s="445"/>
      <c r="T404" s="445"/>
      <c r="U404" s="445"/>
      <c r="V404" s="445"/>
      <c r="W404" s="445"/>
      <c r="X404" s="445"/>
      <c r="Y404" s="445"/>
      <c r="Z404" s="445"/>
      <c r="AA404" s="445"/>
    </row>
    <row r="405" spans="3:27" x14ac:dyDescent="0.15">
      <c r="C405" s="445"/>
      <c r="D405" s="445"/>
      <c r="E405" s="445"/>
      <c r="F405" s="445"/>
      <c r="G405" s="445"/>
      <c r="H405" s="445"/>
      <c r="I405" s="445"/>
      <c r="J405" s="445"/>
      <c r="K405" s="445"/>
      <c r="L405" s="445"/>
      <c r="M405" s="445"/>
      <c r="N405" s="445"/>
      <c r="O405" s="445"/>
      <c r="P405" s="445"/>
      <c r="Q405" s="445"/>
      <c r="R405" s="445"/>
      <c r="S405" s="445"/>
      <c r="T405" s="445"/>
      <c r="U405" s="445"/>
      <c r="V405" s="445"/>
      <c r="W405" s="445"/>
      <c r="X405" s="445"/>
      <c r="Y405" s="445"/>
      <c r="Z405" s="445"/>
      <c r="AA405" s="445"/>
    </row>
    <row r="406" spans="3:27" x14ac:dyDescent="0.15">
      <c r="C406" s="445"/>
      <c r="D406" s="445"/>
      <c r="E406" s="445"/>
      <c r="F406" s="445"/>
      <c r="G406" s="445"/>
      <c r="H406" s="445"/>
      <c r="I406" s="445"/>
      <c r="J406" s="445"/>
      <c r="K406" s="445"/>
      <c r="L406" s="445"/>
      <c r="M406" s="445"/>
      <c r="N406" s="445"/>
      <c r="O406" s="445"/>
      <c r="P406" s="445"/>
      <c r="Q406" s="445"/>
      <c r="R406" s="445"/>
      <c r="S406" s="445"/>
      <c r="T406" s="445"/>
      <c r="U406" s="445"/>
      <c r="V406" s="445"/>
      <c r="W406" s="445"/>
      <c r="X406" s="445"/>
      <c r="Y406" s="445"/>
      <c r="Z406" s="445"/>
      <c r="AA406" s="445"/>
    </row>
    <row r="407" spans="3:27" x14ac:dyDescent="0.15">
      <c r="C407" s="445"/>
      <c r="D407" s="445"/>
      <c r="E407" s="445"/>
      <c r="F407" s="445"/>
      <c r="G407" s="445"/>
      <c r="H407" s="445"/>
      <c r="I407" s="445"/>
      <c r="J407" s="445"/>
      <c r="K407" s="445"/>
      <c r="L407" s="445"/>
      <c r="M407" s="445"/>
      <c r="N407" s="445"/>
      <c r="O407" s="445"/>
      <c r="P407" s="445"/>
      <c r="Q407" s="445"/>
      <c r="R407" s="445"/>
      <c r="S407" s="445"/>
      <c r="T407" s="445"/>
      <c r="U407" s="445"/>
      <c r="V407" s="445"/>
      <c r="W407" s="445"/>
      <c r="X407" s="445"/>
      <c r="Y407" s="445"/>
      <c r="Z407" s="445"/>
      <c r="AA407" s="445"/>
    </row>
    <row r="408" spans="3:27" x14ac:dyDescent="0.15">
      <c r="C408" s="445"/>
      <c r="D408" s="445"/>
      <c r="E408" s="445"/>
      <c r="F408" s="445"/>
      <c r="G408" s="445"/>
      <c r="H408" s="445"/>
      <c r="I408" s="445"/>
      <c r="J408" s="445"/>
      <c r="K408" s="445"/>
      <c r="L408" s="445"/>
      <c r="M408" s="445"/>
      <c r="N408" s="445"/>
      <c r="O408" s="445"/>
      <c r="P408" s="445"/>
      <c r="Q408" s="445"/>
      <c r="R408" s="445"/>
      <c r="S408" s="445"/>
      <c r="T408" s="445"/>
      <c r="U408" s="445"/>
      <c r="V408" s="445"/>
      <c r="W408" s="445"/>
      <c r="X408" s="445"/>
      <c r="Y408" s="445"/>
      <c r="Z408" s="445"/>
      <c r="AA408" s="445"/>
    </row>
    <row r="409" spans="3:27" x14ac:dyDescent="0.15">
      <c r="C409" s="445"/>
      <c r="D409" s="445"/>
      <c r="E409" s="445"/>
      <c r="F409" s="445"/>
      <c r="G409" s="445"/>
      <c r="H409" s="445"/>
      <c r="I409" s="445"/>
      <c r="J409" s="445"/>
      <c r="K409" s="445"/>
      <c r="L409" s="445"/>
      <c r="M409" s="445"/>
      <c r="N409" s="445"/>
      <c r="O409" s="445"/>
      <c r="P409" s="445"/>
      <c r="Q409" s="445"/>
      <c r="R409" s="445"/>
      <c r="S409" s="445"/>
      <c r="T409" s="445"/>
      <c r="U409" s="445"/>
      <c r="V409" s="445"/>
      <c r="W409" s="445"/>
      <c r="X409" s="445"/>
      <c r="Y409" s="445"/>
      <c r="Z409" s="445"/>
      <c r="AA409" s="445"/>
    </row>
    <row r="410" spans="3:27" x14ac:dyDescent="0.15">
      <c r="C410" s="445"/>
      <c r="D410" s="445"/>
      <c r="E410" s="445"/>
      <c r="F410" s="445"/>
      <c r="G410" s="445"/>
      <c r="H410" s="445"/>
      <c r="I410" s="445"/>
      <c r="J410" s="445"/>
      <c r="K410" s="445"/>
      <c r="L410" s="445"/>
      <c r="M410" s="445"/>
      <c r="N410" s="445"/>
      <c r="O410" s="445"/>
      <c r="P410" s="445"/>
      <c r="Q410" s="445"/>
      <c r="R410" s="445"/>
      <c r="S410" s="445"/>
      <c r="T410" s="445"/>
      <c r="U410" s="445"/>
      <c r="V410" s="445"/>
      <c r="W410" s="445"/>
      <c r="X410" s="445"/>
      <c r="Y410" s="445"/>
      <c r="Z410" s="445"/>
      <c r="AA410" s="445"/>
    </row>
    <row r="411" spans="3:27" x14ac:dyDescent="0.15">
      <c r="C411" s="445"/>
      <c r="D411" s="445"/>
      <c r="E411" s="445"/>
      <c r="F411" s="445"/>
      <c r="G411" s="445"/>
      <c r="H411" s="445"/>
      <c r="I411" s="445"/>
      <c r="J411" s="445"/>
      <c r="K411" s="445"/>
      <c r="L411" s="445"/>
      <c r="M411" s="445"/>
      <c r="N411" s="445"/>
      <c r="O411" s="445"/>
      <c r="P411" s="445"/>
      <c r="Q411" s="445"/>
      <c r="R411" s="445"/>
      <c r="S411" s="445"/>
      <c r="T411" s="445"/>
      <c r="U411" s="445"/>
      <c r="V411" s="445"/>
      <c r="W411" s="445"/>
      <c r="X411" s="445"/>
      <c r="Y411" s="445"/>
      <c r="Z411" s="445"/>
      <c r="AA411" s="445"/>
    </row>
    <row r="412" spans="3:27" x14ac:dyDescent="0.15">
      <c r="C412" s="445"/>
      <c r="D412" s="445"/>
      <c r="E412" s="445"/>
      <c r="F412" s="445"/>
      <c r="G412" s="445"/>
      <c r="H412" s="445"/>
      <c r="I412" s="445"/>
      <c r="J412" s="445"/>
      <c r="K412" s="445"/>
      <c r="L412" s="445"/>
      <c r="M412" s="445"/>
      <c r="N412" s="445"/>
      <c r="O412" s="445"/>
      <c r="P412" s="445"/>
      <c r="Q412" s="445"/>
      <c r="R412" s="445"/>
      <c r="S412" s="445"/>
      <c r="T412" s="445"/>
      <c r="U412" s="445"/>
      <c r="V412" s="445"/>
      <c r="W412" s="445"/>
      <c r="X412" s="445"/>
      <c r="Y412" s="445"/>
      <c r="Z412" s="445"/>
      <c r="AA412" s="445"/>
    </row>
    <row r="413" spans="3:27" x14ac:dyDescent="0.15">
      <c r="C413" s="445"/>
      <c r="D413" s="445"/>
      <c r="E413" s="445"/>
      <c r="F413" s="445"/>
      <c r="G413" s="445"/>
      <c r="H413" s="445"/>
      <c r="I413" s="445"/>
      <c r="J413" s="445"/>
      <c r="K413" s="445"/>
      <c r="L413" s="445"/>
      <c r="M413" s="445"/>
      <c r="N413" s="445"/>
      <c r="O413" s="445"/>
      <c r="P413" s="445"/>
      <c r="Q413" s="445"/>
      <c r="R413" s="445"/>
      <c r="S413" s="445"/>
      <c r="T413" s="445"/>
      <c r="U413" s="445"/>
      <c r="V413" s="445"/>
      <c r="W413" s="445"/>
      <c r="X413" s="445"/>
      <c r="Y413" s="445"/>
      <c r="Z413" s="445"/>
      <c r="AA413" s="445"/>
    </row>
    <row r="414" spans="3:27" x14ac:dyDescent="0.15">
      <c r="C414" s="445"/>
      <c r="D414" s="445"/>
      <c r="E414" s="445"/>
      <c r="F414" s="445"/>
      <c r="G414" s="445"/>
      <c r="H414" s="445"/>
      <c r="I414" s="445"/>
      <c r="J414" s="445"/>
      <c r="K414" s="445"/>
      <c r="L414" s="445"/>
      <c r="M414" s="445"/>
      <c r="N414" s="445"/>
      <c r="O414" s="445"/>
      <c r="P414" s="445"/>
      <c r="Q414" s="445"/>
      <c r="R414" s="445"/>
      <c r="S414" s="445"/>
      <c r="T414" s="445"/>
      <c r="U414" s="445"/>
      <c r="V414" s="445"/>
      <c r="W414" s="445"/>
      <c r="X414" s="445"/>
      <c r="Y414" s="445"/>
      <c r="Z414" s="445"/>
      <c r="AA414" s="445"/>
    </row>
    <row r="415" spans="3:27" x14ac:dyDescent="0.15">
      <c r="C415" s="445"/>
      <c r="D415" s="445"/>
      <c r="E415" s="445"/>
      <c r="F415" s="445"/>
      <c r="G415" s="445"/>
      <c r="H415" s="445"/>
      <c r="I415" s="445"/>
      <c r="J415" s="445"/>
      <c r="K415" s="445"/>
      <c r="L415" s="445"/>
      <c r="M415" s="445"/>
      <c r="N415" s="445"/>
      <c r="O415" s="445"/>
      <c r="P415" s="445"/>
      <c r="Q415" s="445"/>
      <c r="R415" s="445"/>
      <c r="S415" s="445"/>
      <c r="T415" s="445"/>
      <c r="U415" s="445"/>
      <c r="V415" s="445"/>
      <c r="W415" s="445"/>
      <c r="X415" s="445"/>
      <c r="Y415" s="445"/>
      <c r="Z415" s="445"/>
      <c r="AA415" s="445"/>
    </row>
    <row r="416" spans="3:27" x14ac:dyDescent="0.15">
      <c r="C416" s="445"/>
      <c r="D416" s="445"/>
      <c r="E416" s="445"/>
      <c r="F416" s="445"/>
      <c r="G416" s="445"/>
      <c r="H416" s="445"/>
      <c r="I416" s="445"/>
      <c r="J416" s="445"/>
      <c r="K416" s="445"/>
      <c r="L416" s="445"/>
      <c r="M416" s="445"/>
      <c r="N416" s="445"/>
      <c r="O416" s="445"/>
      <c r="P416" s="445"/>
      <c r="Q416" s="445"/>
      <c r="R416" s="445"/>
      <c r="S416" s="445"/>
      <c r="T416" s="445"/>
      <c r="U416" s="445"/>
      <c r="V416" s="445"/>
      <c r="W416" s="445"/>
      <c r="X416" s="445"/>
      <c r="Y416" s="445"/>
      <c r="Z416" s="445"/>
      <c r="AA416" s="445"/>
    </row>
    <row r="417" spans="3:27" x14ac:dyDescent="0.15">
      <c r="C417" s="445"/>
      <c r="D417" s="445"/>
      <c r="E417" s="445"/>
      <c r="F417" s="445"/>
      <c r="G417" s="445"/>
      <c r="H417" s="445"/>
      <c r="I417" s="445"/>
      <c r="J417" s="445"/>
      <c r="K417" s="445"/>
      <c r="L417" s="445"/>
      <c r="M417" s="445"/>
      <c r="N417" s="445"/>
      <c r="O417" s="445"/>
      <c r="P417" s="445"/>
      <c r="Q417" s="445"/>
      <c r="R417" s="445"/>
      <c r="S417" s="445"/>
      <c r="T417" s="445"/>
      <c r="U417" s="445"/>
      <c r="V417" s="445"/>
      <c r="W417" s="445"/>
      <c r="X417" s="445"/>
      <c r="Y417" s="445"/>
      <c r="Z417" s="445"/>
      <c r="AA417" s="445"/>
    </row>
    <row r="418" spans="3:27" x14ac:dyDescent="0.15">
      <c r="C418" s="445"/>
      <c r="D418" s="445"/>
      <c r="E418" s="445"/>
      <c r="F418" s="445"/>
      <c r="G418" s="445"/>
      <c r="H418" s="445"/>
      <c r="I418" s="445"/>
      <c r="J418" s="445"/>
      <c r="K418" s="445"/>
      <c r="L418" s="445"/>
      <c r="M418" s="445"/>
      <c r="N418" s="445"/>
      <c r="O418" s="445"/>
      <c r="P418" s="445"/>
      <c r="Q418" s="445"/>
      <c r="R418" s="445"/>
      <c r="S418" s="445"/>
      <c r="T418" s="445"/>
      <c r="U418" s="445"/>
      <c r="V418" s="445"/>
      <c r="W418" s="445"/>
      <c r="X418" s="445"/>
      <c r="Y418" s="445"/>
      <c r="Z418" s="445"/>
      <c r="AA418" s="445"/>
    </row>
    <row r="419" spans="3:27" x14ac:dyDescent="0.15">
      <c r="C419" s="445"/>
      <c r="D419" s="445"/>
      <c r="E419" s="445"/>
      <c r="F419" s="445"/>
      <c r="G419" s="445"/>
      <c r="H419" s="445"/>
      <c r="I419" s="445"/>
      <c r="J419" s="445"/>
      <c r="K419" s="445"/>
      <c r="L419" s="445"/>
      <c r="M419" s="445"/>
      <c r="N419" s="445"/>
      <c r="O419" s="445"/>
      <c r="P419" s="445"/>
      <c r="Q419" s="445"/>
      <c r="R419" s="445"/>
      <c r="S419" s="445"/>
      <c r="T419" s="445"/>
      <c r="U419" s="445"/>
      <c r="V419" s="445"/>
      <c r="W419" s="445"/>
      <c r="X419" s="445"/>
      <c r="Y419" s="445"/>
      <c r="Z419" s="445"/>
      <c r="AA419" s="445"/>
    </row>
    <row r="420" spans="3:27" x14ac:dyDescent="0.15">
      <c r="C420" s="445"/>
      <c r="D420" s="445"/>
      <c r="E420" s="445"/>
      <c r="F420" s="445"/>
      <c r="G420" s="445"/>
      <c r="H420" s="445"/>
      <c r="I420" s="445"/>
      <c r="J420" s="445"/>
      <c r="K420" s="445"/>
      <c r="L420" s="445"/>
      <c r="M420" s="445"/>
      <c r="N420" s="445"/>
      <c r="O420" s="445"/>
      <c r="P420" s="445"/>
      <c r="Q420" s="445"/>
      <c r="R420" s="445"/>
      <c r="S420" s="445"/>
      <c r="T420" s="445"/>
      <c r="U420" s="445"/>
      <c r="V420" s="445"/>
      <c r="W420" s="445"/>
      <c r="X420" s="445"/>
      <c r="Y420" s="445"/>
      <c r="Z420" s="445"/>
      <c r="AA420" s="445"/>
    </row>
    <row r="421" spans="3:27" x14ac:dyDescent="0.15">
      <c r="C421" s="445"/>
      <c r="D421" s="445"/>
      <c r="E421" s="445"/>
      <c r="F421" s="445"/>
      <c r="G421" s="445"/>
      <c r="H421" s="445"/>
      <c r="I421" s="445"/>
      <c r="J421" s="445"/>
      <c r="K421" s="445"/>
      <c r="L421" s="445"/>
      <c r="M421" s="445"/>
      <c r="N421" s="445"/>
      <c r="O421" s="445"/>
      <c r="P421" s="445"/>
      <c r="Q421" s="445"/>
      <c r="R421" s="445"/>
      <c r="S421" s="445"/>
      <c r="T421" s="445"/>
      <c r="U421" s="445"/>
      <c r="V421" s="445"/>
      <c r="W421" s="445"/>
      <c r="X421" s="445"/>
      <c r="Y421" s="445"/>
      <c r="Z421" s="445"/>
      <c r="AA421" s="445"/>
    </row>
    <row r="422" spans="3:27" x14ac:dyDescent="0.15">
      <c r="C422" s="445"/>
      <c r="D422" s="445"/>
      <c r="E422" s="445"/>
      <c r="F422" s="445"/>
      <c r="G422" s="445"/>
      <c r="H422" s="445"/>
      <c r="I422" s="445"/>
      <c r="J422" s="445"/>
      <c r="K422" s="445"/>
      <c r="L422" s="445"/>
      <c r="M422" s="445"/>
      <c r="N422" s="445"/>
      <c r="O422" s="445"/>
      <c r="P422" s="445"/>
      <c r="Q422" s="445"/>
      <c r="R422" s="445"/>
      <c r="S422" s="445"/>
      <c r="T422" s="445"/>
      <c r="U422" s="445"/>
      <c r="V422" s="445"/>
      <c r="W422" s="445"/>
      <c r="X422" s="445"/>
      <c r="Y422" s="445"/>
      <c r="Z422" s="445"/>
      <c r="AA422" s="445"/>
    </row>
    <row r="423" spans="3:27" x14ac:dyDescent="0.15">
      <c r="C423" s="445"/>
      <c r="D423" s="445"/>
      <c r="E423" s="445"/>
      <c r="F423" s="445"/>
      <c r="G423" s="445"/>
      <c r="H423" s="445"/>
      <c r="I423" s="445"/>
      <c r="J423" s="445"/>
      <c r="K423" s="445"/>
      <c r="L423" s="445"/>
      <c r="M423" s="445"/>
      <c r="N423" s="445"/>
      <c r="O423" s="445"/>
      <c r="P423" s="445"/>
      <c r="Q423" s="445"/>
      <c r="R423" s="445"/>
      <c r="S423" s="445"/>
      <c r="T423" s="445"/>
      <c r="U423" s="445"/>
      <c r="V423" s="445"/>
      <c r="W423" s="445"/>
      <c r="X423" s="445"/>
      <c r="Y423" s="445"/>
      <c r="Z423" s="445"/>
      <c r="AA423" s="445"/>
    </row>
    <row r="424" spans="3:27" x14ac:dyDescent="0.15">
      <c r="C424" s="445"/>
      <c r="D424" s="445"/>
      <c r="E424" s="445"/>
      <c r="F424" s="445"/>
      <c r="G424" s="445"/>
      <c r="H424" s="445"/>
      <c r="I424" s="445"/>
      <c r="J424" s="445"/>
      <c r="K424" s="445"/>
      <c r="L424" s="445"/>
      <c r="M424" s="445"/>
      <c r="N424" s="445"/>
      <c r="O424" s="445"/>
      <c r="P424" s="445"/>
      <c r="Q424" s="445"/>
      <c r="R424" s="445"/>
      <c r="S424" s="445"/>
      <c r="T424" s="445"/>
      <c r="U424" s="445"/>
      <c r="V424" s="445"/>
      <c r="W424" s="445"/>
      <c r="X424" s="445"/>
      <c r="Y424" s="445"/>
      <c r="Z424" s="445"/>
      <c r="AA424" s="445"/>
    </row>
    <row r="425" spans="3:27" x14ac:dyDescent="0.15">
      <c r="C425" s="445"/>
      <c r="D425" s="445"/>
      <c r="E425" s="445"/>
      <c r="F425" s="445"/>
      <c r="G425" s="445"/>
      <c r="H425" s="445"/>
      <c r="I425" s="445"/>
      <c r="J425" s="445"/>
      <c r="K425" s="445"/>
      <c r="L425" s="445"/>
      <c r="M425" s="445"/>
      <c r="N425" s="445"/>
      <c r="O425" s="445"/>
      <c r="P425" s="445"/>
      <c r="Q425" s="445"/>
      <c r="R425" s="445"/>
      <c r="S425" s="445"/>
      <c r="T425" s="445"/>
      <c r="U425" s="445"/>
      <c r="V425" s="445"/>
      <c r="W425" s="445"/>
      <c r="X425" s="445"/>
      <c r="Y425" s="445"/>
      <c r="Z425" s="445"/>
      <c r="AA425" s="445"/>
    </row>
    <row r="426" spans="3:27" x14ac:dyDescent="0.15">
      <c r="C426" s="445"/>
      <c r="D426" s="445"/>
      <c r="E426" s="445"/>
      <c r="F426" s="445"/>
      <c r="G426" s="445"/>
      <c r="H426" s="445"/>
      <c r="I426" s="445"/>
      <c r="J426" s="445"/>
      <c r="K426" s="445"/>
      <c r="L426" s="445"/>
      <c r="M426" s="445"/>
      <c r="N426" s="445"/>
      <c r="O426" s="445"/>
      <c r="P426" s="445"/>
      <c r="Q426" s="445"/>
      <c r="R426" s="445"/>
      <c r="S426" s="445"/>
      <c r="T426" s="445"/>
      <c r="U426" s="445"/>
      <c r="V426" s="445"/>
      <c r="W426" s="445"/>
      <c r="X426" s="445"/>
      <c r="Y426" s="445"/>
      <c r="Z426" s="445"/>
      <c r="AA426" s="445"/>
    </row>
    <row r="427" spans="3:27" x14ac:dyDescent="0.15">
      <c r="C427" s="445"/>
      <c r="D427" s="445"/>
      <c r="E427" s="445"/>
      <c r="F427" s="445"/>
      <c r="G427" s="445"/>
      <c r="H427" s="445"/>
      <c r="I427" s="445"/>
      <c r="J427" s="445"/>
      <c r="K427" s="445"/>
      <c r="L427" s="445"/>
      <c r="M427" s="445"/>
      <c r="N427" s="445"/>
      <c r="O427" s="445"/>
      <c r="P427" s="445"/>
      <c r="Q427" s="445"/>
      <c r="R427" s="445"/>
      <c r="S427" s="445"/>
      <c r="T427" s="445"/>
      <c r="U427" s="445"/>
      <c r="V427" s="445"/>
      <c r="W427" s="445"/>
      <c r="X427" s="445"/>
      <c r="Y427" s="445"/>
      <c r="Z427" s="445"/>
      <c r="AA427" s="445"/>
    </row>
    <row r="428" spans="3:27" x14ac:dyDescent="0.15">
      <c r="C428" s="445"/>
      <c r="D428" s="445"/>
      <c r="E428" s="445"/>
      <c r="F428" s="445"/>
      <c r="G428" s="445"/>
      <c r="H428" s="445"/>
      <c r="I428" s="445"/>
      <c r="J428" s="445"/>
      <c r="K428" s="445"/>
      <c r="L428" s="445"/>
      <c r="M428" s="445"/>
      <c r="N428" s="445"/>
      <c r="O428" s="445"/>
      <c r="P428" s="445"/>
      <c r="Q428" s="445"/>
      <c r="R428" s="445"/>
      <c r="S428" s="445"/>
      <c r="T428" s="445"/>
      <c r="U428" s="445"/>
      <c r="V428" s="445"/>
      <c r="W428" s="445"/>
      <c r="X428" s="445"/>
      <c r="Y428" s="445"/>
      <c r="Z428" s="445"/>
      <c r="AA428" s="445"/>
    </row>
    <row r="429" spans="3:27" x14ac:dyDescent="0.15">
      <c r="C429" s="445"/>
      <c r="D429" s="445"/>
      <c r="E429" s="445"/>
      <c r="F429" s="445"/>
      <c r="G429" s="445"/>
      <c r="H429" s="445"/>
      <c r="I429" s="445"/>
      <c r="J429" s="445"/>
      <c r="K429" s="445"/>
      <c r="L429" s="445"/>
      <c r="M429" s="445"/>
      <c r="N429" s="445"/>
      <c r="O429" s="445"/>
      <c r="P429" s="445"/>
      <c r="Q429" s="445"/>
      <c r="R429" s="445"/>
      <c r="S429" s="445"/>
      <c r="T429" s="445"/>
      <c r="U429" s="445"/>
      <c r="V429" s="445"/>
      <c r="W429" s="445"/>
      <c r="X429" s="445"/>
      <c r="Y429" s="445"/>
      <c r="Z429" s="445"/>
      <c r="AA429" s="445"/>
    </row>
    <row r="430" spans="3:27" x14ac:dyDescent="0.15">
      <c r="C430" s="445"/>
      <c r="D430" s="445"/>
      <c r="E430" s="445"/>
      <c r="F430" s="445"/>
      <c r="G430" s="445"/>
      <c r="H430" s="445"/>
      <c r="I430" s="445"/>
      <c r="J430" s="445"/>
      <c r="K430" s="445"/>
      <c r="L430" s="445"/>
      <c r="M430" s="445"/>
      <c r="N430" s="445"/>
      <c r="O430" s="445"/>
      <c r="P430" s="445"/>
      <c r="Q430" s="445"/>
      <c r="R430" s="445"/>
      <c r="S430" s="445"/>
      <c r="T430" s="445"/>
      <c r="U430" s="445"/>
      <c r="V430" s="445"/>
      <c r="W430" s="445"/>
      <c r="X430" s="445"/>
      <c r="Y430" s="445"/>
      <c r="Z430" s="445"/>
      <c r="AA430" s="445"/>
    </row>
    <row r="431" spans="3:27" x14ac:dyDescent="0.15">
      <c r="C431" s="445"/>
      <c r="D431" s="445"/>
      <c r="E431" s="445"/>
      <c r="F431" s="445"/>
      <c r="G431" s="445"/>
      <c r="H431" s="445"/>
      <c r="I431" s="445"/>
      <c r="J431" s="445"/>
      <c r="K431" s="445"/>
      <c r="L431" s="445"/>
      <c r="M431" s="445"/>
      <c r="N431" s="445"/>
      <c r="O431" s="445"/>
      <c r="P431" s="445"/>
      <c r="Q431" s="445"/>
      <c r="R431" s="445"/>
      <c r="S431" s="445"/>
      <c r="T431" s="445"/>
      <c r="U431" s="445"/>
      <c r="V431" s="445"/>
      <c r="W431" s="445"/>
      <c r="X431" s="445"/>
      <c r="Y431" s="445"/>
      <c r="Z431" s="445"/>
      <c r="AA431" s="445"/>
    </row>
    <row r="432" spans="3:27" x14ac:dyDescent="0.15">
      <c r="C432" s="445"/>
      <c r="D432" s="445"/>
      <c r="E432" s="445"/>
      <c r="F432" s="445"/>
      <c r="G432" s="445"/>
      <c r="H432" s="445"/>
      <c r="I432" s="445"/>
      <c r="J432" s="445"/>
      <c r="K432" s="445"/>
      <c r="L432" s="445"/>
      <c r="M432" s="445"/>
      <c r="N432" s="445"/>
      <c r="O432" s="445"/>
      <c r="P432" s="445"/>
      <c r="Q432" s="445"/>
      <c r="R432" s="445"/>
      <c r="S432" s="445"/>
      <c r="T432" s="445"/>
      <c r="U432" s="445"/>
      <c r="V432" s="445"/>
      <c r="W432" s="445"/>
      <c r="X432" s="445"/>
      <c r="Y432" s="445"/>
      <c r="Z432" s="445"/>
      <c r="AA432" s="445"/>
    </row>
    <row r="433" spans="3:27" x14ac:dyDescent="0.15">
      <c r="C433" s="445"/>
      <c r="D433" s="445"/>
      <c r="E433" s="445"/>
      <c r="F433" s="445"/>
      <c r="G433" s="445"/>
      <c r="H433" s="445"/>
      <c r="I433" s="445"/>
      <c r="J433" s="445"/>
      <c r="K433" s="445"/>
      <c r="L433" s="445"/>
      <c r="M433" s="445"/>
      <c r="N433" s="445"/>
      <c r="O433" s="445"/>
      <c r="P433" s="445"/>
      <c r="Q433" s="445"/>
      <c r="R433" s="445"/>
      <c r="S433" s="445"/>
      <c r="T433" s="445"/>
      <c r="U433" s="445"/>
      <c r="V433" s="445"/>
      <c r="W433" s="445"/>
      <c r="X433" s="445"/>
      <c r="Y433" s="445"/>
      <c r="Z433" s="445"/>
      <c r="AA433" s="445"/>
    </row>
    <row r="434" spans="3:27" x14ac:dyDescent="0.15">
      <c r="C434" s="445"/>
      <c r="D434" s="445"/>
      <c r="E434" s="445"/>
      <c r="F434" s="445"/>
      <c r="G434" s="445"/>
      <c r="H434" s="445"/>
      <c r="I434" s="445"/>
      <c r="J434" s="445"/>
      <c r="K434" s="445"/>
      <c r="L434" s="445"/>
      <c r="M434" s="445"/>
      <c r="N434" s="445"/>
      <c r="O434" s="445"/>
      <c r="P434" s="445"/>
      <c r="Q434" s="445"/>
      <c r="R434" s="445"/>
      <c r="S434" s="445"/>
      <c r="T434" s="445"/>
      <c r="U434" s="445"/>
      <c r="V434" s="445"/>
      <c r="W434" s="445"/>
      <c r="X434" s="445"/>
      <c r="Y434" s="445"/>
      <c r="Z434" s="445"/>
      <c r="AA434" s="445"/>
    </row>
    <row r="435" spans="3:27" x14ac:dyDescent="0.15">
      <c r="C435" s="445"/>
      <c r="D435" s="445"/>
      <c r="E435" s="445"/>
      <c r="F435" s="445"/>
      <c r="G435" s="445"/>
      <c r="H435" s="445"/>
      <c r="I435" s="445"/>
      <c r="J435" s="445"/>
      <c r="K435" s="445"/>
      <c r="L435" s="445"/>
      <c r="M435" s="445"/>
      <c r="N435" s="445"/>
      <c r="O435" s="445"/>
      <c r="P435" s="445"/>
      <c r="Q435" s="445"/>
      <c r="R435" s="445"/>
      <c r="S435" s="445"/>
      <c r="T435" s="445"/>
      <c r="U435" s="445"/>
      <c r="V435" s="445"/>
      <c r="W435" s="445"/>
      <c r="X435" s="445"/>
      <c r="Y435" s="445"/>
      <c r="Z435" s="445"/>
      <c r="AA435" s="445"/>
    </row>
    <row r="436" spans="3:27" x14ac:dyDescent="0.15">
      <c r="C436" s="445"/>
      <c r="D436" s="445"/>
      <c r="E436" s="445"/>
      <c r="F436" s="445"/>
      <c r="G436" s="445"/>
      <c r="H436" s="445"/>
      <c r="I436" s="445"/>
      <c r="J436" s="445"/>
      <c r="K436" s="445"/>
      <c r="L436" s="445"/>
      <c r="M436" s="445"/>
      <c r="N436" s="445"/>
      <c r="O436" s="445"/>
      <c r="P436" s="445"/>
      <c r="Q436" s="445"/>
      <c r="R436" s="445"/>
      <c r="S436" s="445"/>
      <c r="T436" s="445"/>
      <c r="U436" s="445"/>
      <c r="V436" s="445"/>
      <c r="W436" s="445"/>
      <c r="X436" s="445"/>
      <c r="Y436" s="445"/>
      <c r="Z436" s="445"/>
      <c r="AA436" s="445"/>
    </row>
    <row r="437" spans="3:27" x14ac:dyDescent="0.15">
      <c r="C437" s="445"/>
      <c r="D437" s="445"/>
      <c r="E437" s="445"/>
      <c r="F437" s="445"/>
      <c r="G437" s="445"/>
      <c r="H437" s="445"/>
      <c r="I437" s="445"/>
      <c r="J437" s="445"/>
      <c r="K437" s="445"/>
      <c r="L437" s="445"/>
      <c r="M437" s="445"/>
      <c r="N437" s="445"/>
      <c r="O437" s="445"/>
      <c r="P437" s="445"/>
      <c r="Q437" s="445"/>
      <c r="R437" s="445"/>
      <c r="S437" s="445"/>
      <c r="T437" s="445"/>
      <c r="U437" s="445"/>
      <c r="V437" s="445"/>
      <c r="W437" s="445"/>
      <c r="X437" s="445"/>
      <c r="Y437" s="445"/>
      <c r="Z437" s="445"/>
      <c r="AA437" s="445"/>
    </row>
    <row r="438" spans="3:27" x14ac:dyDescent="0.15">
      <c r="C438" s="445"/>
      <c r="D438" s="445"/>
      <c r="E438" s="445"/>
      <c r="F438" s="445"/>
      <c r="G438" s="445"/>
      <c r="H438" s="445"/>
      <c r="I438" s="445"/>
      <c r="J438" s="445"/>
      <c r="K438" s="445"/>
      <c r="L438" s="445"/>
      <c r="M438" s="445"/>
      <c r="N438" s="445"/>
      <c r="O438" s="445"/>
      <c r="P438" s="445"/>
      <c r="Q438" s="445"/>
      <c r="R438" s="445"/>
      <c r="S438" s="445"/>
      <c r="T438" s="445"/>
      <c r="U438" s="445"/>
      <c r="V438" s="445"/>
      <c r="W438" s="445"/>
      <c r="X438" s="445"/>
      <c r="Y438" s="445"/>
      <c r="Z438" s="445"/>
      <c r="AA438" s="445"/>
    </row>
    <row r="439" spans="3:27" x14ac:dyDescent="0.15">
      <c r="C439" s="445"/>
      <c r="D439" s="445"/>
      <c r="E439" s="445"/>
      <c r="F439" s="445"/>
      <c r="G439" s="445"/>
      <c r="H439" s="445"/>
      <c r="I439" s="445"/>
      <c r="J439" s="445"/>
      <c r="K439" s="445"/>
      <c r="L439" s="445"/>
      <c r="M439" s="445"/>
      <c r="N439" s="445"/>
      <c r="O439" s="445"/>
      <c r="P439" s="445"/>
      <c r="Q439" s="445"/>
      <c r="R439" s="445"/>
      <c r="S439" s="445"/>
      <c r="T439" s="445"/>
      <c r="U439" s="445"/>
      <c r="V439" s="445"/>
      <c r="W439" s="445"/>
      <c r="X439" s="445"/>
      <c r="Y439" s="445"/>
      <c r="Z439" s="445"/>
      <c r="AA439" s="445"/>
    </row>
    <row r="440" spans="3:27" x14ac:dyDescent="0.15">
      <c r="C440" s="445"/>
      <c r="D440" s="445"/>
      <c r="E440" s="445"/>
      <c r="F440" s="445"/>
      <c r="G440" s="445"/>
      <c r="H440" s="445"/>
      <c r="I440" s="445"/>
      <c r="J440" s="445"/>
      <c r="K440" s="445"/>
      <c r="L440" s="445"/>
      <c r="M440" s="445"/>
      <c r="N440" s="445"/>
      <c r="O440" s="445"/>
      <c r="P440" s="445"/>
      <c r="Q440" s="445"/>
      <c r="R440" s="445"/>
      <c r="S440" s="445"/>
      <c r="T440" s="445"/>
      <c r="U440" s="445"/>
      <c r="V440" s="445"/>
      <c r="W440" s="445"/>
      <c r="X440" s="445"/>
      <c r="Y440" s="445"/>
      <c r="Z440" s="445"/>
      <c r="AA440" s="445"/>
    </row>
    <row r="441" spans="3:27" x14ac:dyDescent="0.15">
      <c r="C441" s="445"/>
      <c r="D441" s="445"/>
      <c r="E441" s="445"/>
      <c r="F441" s="445"/>
      <c r="G441" s="445"/>
      <c r="H441" s="445"/>
      <c r="I441" s="445"/>
      <c r="J441" s="445"/>
      <c r="K441" s="445"/>
      <c r="L441" s="445"/>
      <c r="M441" s="445"/>
      <c r="N441" s="445"/>
      <c r="O441" s="445"/>
      <c r="P441" s="445"/>
      <c r="Q441" s="445"/>
      <c r="R441" s="445"/>
      <c r="S441" s="445"/>
      <c r="T441" s="445"/>
      <c r="U441" s="445"/>
      <c r="V441" s="445"/>
      <c r="W441" s="445"/>
      <c r="X441" s="445"/>
      <c r="Y441" s="445"/>
      <c r="Z441" s="445"/>
      <c r="AA441" s="445"/>
    </row>
    <row r="442" spans="3:27" x14ac:dyDescent="0.15">
      <c r="C442" s="445"/>
      <c r="D442" s="445"/>
      <c r="E442" s="445"/>
      <c r="F442" s="445"/>
      <c r="G442" s="445"/>
      <c r="H442" s="445"/>
      <c r="I442" s="445"/>
      <c r="J442" s="445"/>
      <c r="K442" s="445"/>
      <c r="L442" s="445"/>
      <c r="M442" s="445"/>
      <c r="N442" s="445"/>
      <c r="O442" s="445"/>
      <c r="P442" s="445"/>
      <c r="Q442" s="445"/>
      <c r="R442" s="445"/>
      <c r="S442" s="445"/>
      <c r="T442" s="445"/>
      <c r="U442" s="445"/>
      <c r="V442" s="445"/>
      <c r="W442" s="445"/>
      <c r="X442" s="445"/>
      <c r="Y442" s="445"/>
      <c r="Z442" s="445"/>
      <c r="AA442" s="445"/>
    </row>
    <row r="443" spans="3:27" x14ac:dyDescent="0.15">
      <c r="C443" s="445"/>
      <c r="D443" s="445"/>
      <c r="E443" s="445"/>
      <c r="F443" s="445"/>
      <c r="G443" s="445"/>
      <c r="H443" s="445"/>
      <c r="I443" s="445"/>
      <c r="J443" s="445"/>
      <c r="K443" s="445"/>
      <c r="L443" s="445"/>
      <c r="M443" s="445"/>
      <c r="N443" s="445"/>
      <c r="O443" s="445"/>
      <c r="P443" s="445"/>
      <c r="Q443" s="445"/>
      <c r="R443" s="445"/>
      <c r="S443" s="445"/>
      <c r="T443" s="445"/>
      <c r="U443" s="445"/>
      <c r="V443" s="445"/>
      <c r="W443" s="445"/>
      <c r="X443" s="445"/>
      <c r="Y443" s="445"/>
      <c r="Z443" s="445"/>
      <c r="AA443" s="445"/>
    </row>
    <row r="444" spans="3:27" x14ac:dyDescent="0.15">
      <c r="C444" s="445"/>
      <c r="D444" s="445"/>
      <c r="E444" s="445"/>
      <c r="F444" s="445"/>
      <c r="G444" s="445"/>
      <c r="H444" s="445"/>
      <c r="I444" s="445"/>
      <c r="J444" s="445"/>
      <c r="K444" s="445"/>
      <c r="L444" s="445"/>
      <c r="M444" s="445"/>
      <c r="N444" s="445"/>
      <c r="O444" s="445"/>
      <c r="P444" s="445"/>
      <c r="Q444" s="445"/>
      <c r="R444" s="445"/>
      <c r="S444" s="445"/>
      <c r="T444" s="445"/>
      <c r="U444" s="445"/>
      <c r="V444" s="445"/>
      <c r="W444" s="445"/>
      <c r="X444" s="445"/>
      <c r="Y444" s="445"/>
      <c r="Z444" s="445"/>
      <c r="AA444" s="445"/>
    </row>
    <row r="445" spans="3:27" x14ac:dyDescent="0.15">
      <c r="C445" s="445"/>
      <c r="D445" s="445"/>
      <c r="E445" s="445"/>
      <c r="F445" s="445"/>
      <c r="G445" s="445"/>
      <c r="H445" s="445"/>
      <c r="I445" s="445"/>
      <c r="J445" s="445"/>
      <c r="K445" s="445"/>
      <c r="L445" s="445"/>
      <c r="M445" s="445"/>
      <c r="N445" s="445"/>
      <c r="O445" s="445"/>
      <c r="P445" s="445"/>
      <c r="Q445" s="445"/>
      <c r="R445" s="445"/>
      <c r="S445" s="445"/>
      <c r="T445" s="445"/>
      <c r="U445" s="445"/>
      <c r="V445" s="445"/>
      <c r="W445" s="445"/>
      <c r="X445" s="445"/>
      <c r="Y445" s="445"/>
      <c r="Z445" s="445"/>
      <c r="AA445" s="445"/>
    </row>
    <row r="446" spans="3:27" x14ac:dyDescent="0.15">
      <c r="C446" s="445"/>
      <c r="D446" s="445"/>
      <c r="E446" s="445"/>
      <c r="F446" s="445"/>
      <c r="G446" s="445"/>
      <c r="H446" s="445"/>
      <c r="I446" s="445"/>
      <c r="J446" s="445"/>
      <c r="K446" s="445"/>
      <c r="L446" s="445"/>
      <c r="M446" s="445"/>
      <c r="N446" s="445"/>
      <c r="O446" s="445"/>
      <c r="P446" s="445"/>
      <c r="Q446" s="445"/>
      <c r="R446" s="445"/>
      <c r="S446" s="445"/>
      <c r="T446" s="445"/>
      <c r="U446" s="445"/>
      <c r="V446" s="445"/>
      <c r="W446" s="445"/>
      <c r="X446" s="445"/>
      <c r="Y446" s="445"/>
      <c r="Z446" s="445"/>
      <c r="AA446" s="445"/>
    </row>
    <row r="447" spans="3:27" x14ac:dyDescent="0.15">
      <c r="C447" s="445"/>
      <c r="D447" s="445"/>
      <c r="E447" s="445"/>
      <c r="F447" s="445"/>
      <c r="G447" s="445"/>
      <c r="H447" s="445"/>
      <c r="I447" s="445"/>
      <c r="J447" s="445"/>
      <c r="K447" s="445"/>
      <c r="L447" s="445"/>
      <c r="M447" s="445"/>
      <c r="N447" s="445"/>
      <c r="O447" s="445"/>
      <c r="P447" s="445"/>
      <c r="Q447" s="445"/>
      <c r="R447" s="445"/>
      <c r="S447" s="445"/>
      <c r="T447" s="445"/>
      <c r="U447" s="445"/>
      <c r="V447" s="445"/>
      <c r="W447" s="445"/>
      <c r="X447" s="445"/>
      <c r="Y447" s="445"/>
      <c r="Z447" s="445"/>
      <c r="AA447" s="445"/>
    </row>
    <row r="448" spans="3:27" x14ac:dyDescent="0.15">
      <c r="C448" s="445"/>
      <c r="D448" s="445"/>
      <c r="E448" s="445"/>
      <c r="F448" s="445"/>
      <c r="G448" s="445"/>
      <c r="H448" s="445"/>
      <c r="I448" s="445"/>
      <c r="J448" s="445"/>
      <c r="K448" s="445"/>
      <c r="L448" s="445"/>
      <c r="M448" s="445"/>
      <c r="N448" s="445"/>
      <c r="O448" s="445"/>
      <c r="P448" s="445"/>
      <c r="Q448" s="445"/>
      <c r="R448" s="445"/>
      <c r="S448" s="445"/>
      <c r="T448" s="445"/>
      <c r="U448" s="445"/>
      <c r="V448" s="445"/>
      <c r="W448" s="445"/>
      <c r="X448" s="445"/>
      <c r="Y448" s="445"/>
      <c r="Z448" s="445"/>
      <c r="AA448" s="445"/>
    </row>
    <row r="449" spans="3:27" x14ac:dyDescent="0.15">
      <c r="C449" s="445"/>
      <c r="D449" s="445"/>
      <c r="E449" s="445"/>
      <c r="F449" s="445"/>
      <c r="G449" s="445"/>
      <c r="H449" s="445"/>
      <c r="I449" s="445"/>
      <c r="J449" s="445"/>
      <c r="K449" s="445"/>
      <c r="L449" s="445"/>
      <c r="M449" s="445"/>
      <c r="N449" s="445"/>
      <c r="O449" s="445"/>
      <c r="P449" s="445"/>
      <c r="Q449" s="445"/>
      <c r="R449" s="445"/>
      <c r="S449" s="445"/>
      <c r="T449" s="445"/>
      <c r="U449" s="445"/>
      <c r="V449" s="445"/>
      <c r="W449" s="445"/>
      <c r="X449" s="445"/>
      <c r="Y449" s="445"/>
      <c r="Z449" s="445"/>
      <c r="AA449" s="445"/>
    </row>
    <row r="450" spans="3:27" x14ac:dyDescent="0.15">
      <c r="C450" s="445"/>
      <c r="D450" s="445"/>
      <c r="E450" s="445"/>
      <c r="F450" s="445"/>
      <c r="G450" s="445"/>
      <c r="H450" s="445"/>
      <c r="I450" s="445"/>
      <c r="J450" s="445"/>
      <c r="K450" s="445"/>
      <c r="L450" s="445"/>
      <c r="M450" s="445"/>
      <c r="N450" s="445"/>
      <c r="O450" s="445"/>
      <c r="P450" s="445"/>
      <c r="Q450" s="445"/>
      <c r="R450" s="445"/>
      <c r="S450" s="445"/>
      <c r="T450" s="445"/>
      <c r="U450" s="445"/>
      <c r="V450" s="445"/>
      <c r="W450" s="445"/>
      <c r="X450" s="445"/>
      <c r="Y450" s="445"/>
      <c r="Z450" s="445"/>
      <c r="AA450" s="445"/>
    </row>
    <row r="451" spans="3:27" x14ac:dyDescent="0.15">
      <c r="C451" s="445"/>
      <c r="D451" s="445"/>
      <c r="E451" s="445"/>
      <c r="F451" s="445"/>
      <c r="G451" s="445"/>
      <c r="H451" s="445"/>
      <c r="I451" s="445"/>
      <c r="J451" s="445"/>
      <c r="K451" s="445"/>
      <c r="L451" s="445"/>
      <c r="M451" s="445"/>
      <c r="N451" s="445"/>
      <c r="O451" s="445"/>
      <c r="P451" s="445"/>
      <c r="Q451" s="445"/>
      <c r="R451" s="445"/>
      <c r="S451" s="445"/>
      <c r="T451" s="445"/>
      <c r="U451" s="445"/>
      <c r="V451" s="445"/>
      <c r="W451" s="445"/>
      <c r="X451" s="445"/>
      <c r="Y451" s="445"/>
      <c r="Z451" s="445"/>
      <c r="AA451" s="445"/>
    </row>
    <row r="452" spans="3:27" x14ac:dyDescent="0.15">
      <c r="C452" s="445"/>
      <c r="D452" s="445"/>
      <c r="E452" s="445"/>
      <c r="F452" s="445"/>
      <c r="G452" s="445"/>
      <c r="H452" s="445"/>
      <c r="I452" s="445"/>
      <c r="J452" s="445"/>
      <c r="K452" s="445"/>
      <c r="L452" s="445"/>
      <c r="M452" s="445"/>
      <c r="N452" s="445"/>
      <c r="O452" s="445"/>
      <c r="P452" s="445"/>
      <c r="Q452" s="445"/>
      <c r="R452" s="445"/>
      <c r="S452" s="445"/>
      <c r="T452" s="445"/>
      <c r="U452" s="445"/>
      <c r="V452" s="445"/>
      <c r="W452" s="445"/>
      <c r="X452" s="445"/>
      <c r="Y452" s="445"/>
      <c r="Z452" s="445"/>
      <c r="AA452" s="445"/>
    </row>
    <row r="453" spans="3:27" x14ac:dyDescent="0.15">
      <c r="C453" s="445"/>
      <c r="D453" s="445"/>
      <c r="E453" s="445"/>
      <c r="F453" s="445"/>
      <c r="G453" s="445"/>
      <c r="H453" s="445"/>
      <c r="I453" s="445"/>
      <c r="J453" s="445"/>
      <c r="K453" s="445"/>
      <c r="L453" s="445"/>
      <c r="M453" s="445"/>
      <c r="N453" s="445"/>
      <c r="O453" s="445"/>
      <c r="P453" s="445"/>
      <c r="Q453" s="445"/>
      <c r="R453" s="445"/>
      <c r="S453" s="445"/>
      <c r="T453" s="445"/>
      <c r="U453" s="445"/>
      <c r="V453" s="445"/>
      <c r="W453" s="445"/>
      <c r="X453" s="445"/>
      <c r="Y453" s="445"/>
      <c r="Z453" s="445"/>
      <c r="AA453" s="445"/>
    </row>
    <row r="454" spans="3:27" x14ac:dyDescent="0.15">
      <c r="C454" s="445"/>
      <c r="D454" s="445"/>
      <c r="E454" s="445"/>
      <c r="F454" s="445"/>
      <c r="G454" s="445"/>
      <c r="H454" s="445"/>
      <c r="I454" s="445"/>
      <c r="J454" s="445"/>
      <c r="K454" s="445"/>
      <c r="L454" s="445"/>
      <c r="M454" s="445"/>
      <c r="N454" s="445"/>
      <c r="O454" s="445"/>
      <c r="P454" s="445"/>
      <c r="Q454" s="445"/>
      <c r="R454" s="445"/>
      <c r="S454" s="445"/>
      <c r="T454" s="445"/>
      <c r="U454" s="445"/>
      <c r="V454" s="445"/>
      <c r="W454" s="445"/>
      <c r="X454" s="445"/>
      <c r="Y454" s="445"/>
      <c r="Z454" s="445"/>
      <c r="AA454" s="445"/>
    </row>
    <row r="455" spans="3:27" x14ac:dyDescent="0.15">
      <c r="C455" s="445"/>
      <c r="D455" s="445"/>
      <c r="E455" s="445"/>
      <c r="F455" s="445"/>
      <c r="G455" s="445"/>
      <c r="H455" s="445"/>
      <c r="I455" s="445"/>
      <c r="J455" s="445"/>
      <c r="K455" s="445"/>
      <c r="L455" s="445"/>
      <c r="M455" s="445"/>
      <c r="N455" s="445"/>
      <c r="O455" s="445"/>
      <c r="P455" s="445"/>
      <c r="Q455" s="445"/>
      <c r="R455" s="445"/>
      <c r="S455" s="445"/>
      <c r="T455" s="445"/>
      <c r="U455" s="445"/>
      <c r="V455" s="445"/>
      <c r="W455" s="445"/>
      <c r="X455" s="445"/>
      <c r="Y455" s="445"/>
      <c r="Z455" s="445"/>
      <c r="AA455" s="445"/>
    </row>
    <row r="456" spans="3:27" x14ac:dyDescent="0.15">
      <c r="C456" s="445"/>
      <c r="D456" s="445"/>
      <c r="E456" s="445"/>
      <c r="F456" s="445"/>
      <c r="G456" s="445"/>
      <c r="H456" s="445"/>
      <c r="I456" s="445"/>
      <c r="J456" s="445"/>
      <c r="K456" s="445"/>
      <c r="L456" s="445"/>
      <c r="M456" s="445"/>
      <c r="N456" s="445"/>
      <c r="O456" s="445"/>
      <c r="P456" s="445"/>
      <c r="Q456" s="445"/>
      <c r="R456" s="445"/>
      <c r="S456" s="445"/>
      <c r="T456" s="445"/>
      <c r="U456" s="445"/>
      <c r="V456" s="445"/>
      <c r="W456" s="445"/>
      <c r="X456" s="445"/>
      <c r="Y456" s="445"/>
      <c r="Z456" s="445"/>
      <c r="AA456" s="445"/>
    </row>
    <row r="457" spans="3:27" x14ac:dyDescent="0.15">
      <c r="C457" s="445"/>
      <c r="D457" s="445"/>
      <c r="E457" s="445"/>
      <c r="F457" s="445"/>
      <c r="G457" s="445"/>
      <c r="H457" s="445"/>
      <c r="I457" s="445"/>
      <c r="J457" s="445"/>
      <c r="K457" s="445"/>
      <c r="L457" s="445"/>
      <c r="M457" s="445"/>
      <c r="N457" s="445"/>
      <c r="O457" s="445"/>
      <c r="P457" s="445"/>
      <c r="Q457" s="445"/>
      <c r="R457" s="445"/>
      <c r="S457" s="445"/>
      <c r="T457" s="445"/>
      <c r="U457" s="445"/>
      <c r="V457" s="445"/>
      <c r="W457" s="445"/>
      <c r="X457" s="445"/>
      <c r="Y457" s="445"/>
      <c r="Z457" s="445"/>
      <c r="AA457" s="445"/>
    </row>
    <row r="458" spans="3:27" x14ac:dyDescent="0.15">
      <c r="C458" s="445"/>
      <c r="D458" s="445"/>
      <c r="E458" s="445"/>
      <c r="F458" s="445"/>
      <c r="G458" s="445"/>
      <c r="H458" s="445"/>
      <c r="I458" s="445"/>
      <c r="J458" s="445"/>
      <c r="K458" s="445"/>
      <c r="L458" s="445"/>
      <c r="M458" s="445"/>
      <c r="N458" s="445"/>
      <c r="O458" s="445"/>
      <c r="P458" s="445"/>
      <c r="Q458" s="445"/>
      <c r="R458" s="445"/>
      <c r="S458" s="445"/>
      <c r="T458" s="445"/>
      <c r="U458" s="445"/>
      <c r="V458" s="445"/>
      <c r="W458" s="445"/>
      <c r="X458" s="445"/>
      <c r="Y458" s="445"/>
      <c r="Z458" s="445"/>
      <c r="AA458" s="445"/>
    </row>
    <row r="459" spans="3:27" x14ac:dyDescent="0.15">
      <c r="C459" s="445"/>
      <c r="D459" s="445"/>
      <c r="E459" s="445"/>
      <c r="F459" s="445"/>
      <c r="G459" s="445"/>
      <c r="H459" s="445"/>
      <c r="I459" s="445"/>
      <c r="J459" s="445"/>
      <c r="K459" s="445"/>
      <c r="L459" s="445"/>
      <c r="M459" s="445"/>
      <c r="N459" s="445"/>
      <c r="O459" s="445"/>
      <c r="P459" s="445"/>
      <c r="Q459" s="445"/>
      <c r="R459" s="445"/>
      <c r="S459" s="445"/>
      <c r="T459" s="445"/>
      <c r="U459" s="445"/>
      <c r="V459" s="445"/>
      <c r="W459" s="445"/>
      <c r="X459" s="445"/>
      <c r="Y459" s="445"/>
      <c r="Z459" s="445"/>
      <c r="AA459" s="445"/>
    </row>
    <row r="460" spans="3:27" x14ac:dyDescent="0.15">
      <c r="C460" s="445"/>
      <c r="D460" s="445"/>
      <c r="E460" s="445"/>
      <c r="F460" s="445"/>
      <c r="G460" s="445"/>
      <c r="H460" s="445"/>
      <c r="I460" s="445"/>
      <c r="J460" s="445"/>
      <c r="K460" s="445"/>
      <c r="L460" s="445"/>
      <c r="M460" s="445"/>
      <c r="N460" s="445"/>
      <c r="O460" s="445"/>
      <c r="P460" s="445"/>
      <c r="Q460" s="445"/>
      <c r="R460" s="445"/>
      <c r="S460" s="445"/>
      <c r="T460" s="445"/>
      <c r="U460" s="445"/>
      <c r="V460" s="445"/>
      <c r="W460" s="445"/>
      <c r="X460" s="445"/>
      <c r="Y460" s="445"/>
      <c r="Z460" s="445"/>
      <c r="AA460" s="445"/>
    </row>
    <row r="461" spans="3:27" x14ac:dyDescent="0.15">
      <c r="C461" s="445"/>
      <c r="D461" s="445"/>
      <c r="E461" s="445"/>
      <c r="F461" s="445"/>
      <c r="G461" s="445"/>
      <c r="H461" s="445"/>
      <c r="I461" s="445"/>
      <c r="J461" s="445"/>
      <c r="K461" s="445"/>
      <c r="L461" s="445"/>
      <c r="M461" s="445"/>
      <c r="N461" s="445"/>
      <c r="O461" s="445"/>
      <c r="P461" s="445"/>
      <c r="Q461" s="445"/>
      <c r="R461" s="445"/>
      <c r="S461" s="445"/>
      <c r="T461" s="445"/>
      <c r="U461" s="445"/>
      <c r="V461" s="445"/>
      <c r="W461" s="445"/>
      <c r="X461" s="445"/>
      <c r="Y461" s="445"/>
      <c r="Z461" s="445"/>
      <c r="AA461" s="445"/>
    </row>
    <row r="462" spans="3:27" x14ac:dyDescent="0.15">
      <c r="C462" s="445"/>
      <c r="D462" s="445"/>
      <c r="E462" s="445"/>
      <c r="F462" s="445"/>
      <c r="G462" s="445"/>
      <c r="H462" s="445"/>
      <c r="I462" s="445"/>
      <c r="J462" s="445"/>
      <c r="K462" s="445"/>
      <c r="L462" s="445"/>
      <c r="M462" s="445"/>
      <c r="N462" s="445"/>
      <c r="O462" s="445"/>
      <c r="P462" s="445"/>
      <c r="Q462" s="445"/>
      <c r="R462" s="445"/>
      <c r="S462" s="445"/>
      <c r="T462" s="445"/>
      <c r="U462" s="445"/>
      <c r="V462" s="445"/>
      <c r="W462" s="445"/>
      <c r="X462" s="445"/>
      <c r="Y462" s="445"/>
      <c r="Z462" s="445"/>
      <c r="AA462" s="445"/>
    </row>
    <row r="463" spans="3:27" x14ac:dyDescent="0.15">
      <c r="C463" s="445"/>
      <c r="D463" s="445"/>
      <c r="E463" s="445"/>
      <c r="F463" s="445"/>
      <c r="G463" s="445"/>
      <c r="H463" s="445"/>
      <c r="I463" s="445"/>
      <c r="J463" s="445"/>
      <c r="K463" s="445"/>
      <c r="L463" s="445"/>
      <c r="M463" s="445"/>
      <c r="N463" s="445"/>
      <c r="O463" s="445"/>
      <c r="P463" s="445"/>
      <c r="Q463" s="445"/>
      <c r="R463" s="445"/>
      <c r="S463" s="445"/>
      <c r="T463" s="445"/>
      <c r="U463" s="445"/>
      <c r="V463" s="445"/>
      <c r="W463" s="445"/>
      <c r="X463" s="445"/>
      <c r="Y463" s="445"/>
      <c r="Z463" s="445"/>
      <c r="AA463" s="445"/>
    </row>
    <row r="464" spans="3:27" x14ac:dyDescent="0.15">
      <c r="C464" s="445"/>
      <c r="D464" s="445"/>
      <c r="E464" s="445"/>
      <c r="F464" s="445"/>
      <c r="G464" s="445"/>
      <c r="H464" s="445"/>
      <c r="I464" s="445"/>
      <c r="J464" s="445"/>
      <c r="K464" s="445"/>
      <c r="L464" s="445"/>
      <c r="M464" s="445"/>
      <c r="N464" s="445"/>
      <c r="O464" s="445"/>
      <c r="P464" s="445"/>
      <c r="Q464" s="445"/>
      <c r="R464" s="445"/>
      <c r="S464" s="445"/>
      <c r="T464" s="445"/>
      <c r="U464" s="445"/>
      <c r="V464" s="445"/>
      <c r="W464" s="445"/>
      <c r="X464" s="445"/>
      <c r="Y464" s="445"/>
      <c r="Z464" s="445"/>
      <c r="AA464" s="445"/>
    </row>
    <row r="465" spans="3:27" x14ac:dyDescent="0.15">
      <c r="C465" s="445"/>
      <c r="D465" s="445"/>
      <c r="E465" s="445"/>
      <c r="F465" s="445"/>
      <c r="G465" s="445"/>
      <c r="H465" s="445"/>
      <c r="I465" s="445"/>
      <c r="J465" s="445"/>
      <c r="K465" s="445"/>
      <c r="L465" s="445"/>
      <c r="M465" s="445"/>
      <c r="N465" s="445"/>
      <c r="O465" s="445"/>
      <c r="P465" s="445"/>
      <c r="Q465" s="445"/>
      <c r="R465" s="445"/>
      <c r="S465" s="445"/>
      <c r="T465" s="445"/>
      <c r="U465" s="445"/>
      <c r="V465" s="445"/>
      <c r="W465" s="445"/>
      <c r="X465" s="445"/>
      <c r="Y465" s="445"/>
      <c r="Z465" s="445"/>
      <c r="AA465" s="445"/>
    </row>
    <row r="466" spans="3:27" x14ac:dyDescent="0.15">
      <c r="C466" s="445"/>
      <c r="D466" s="445"/>
      <c r="E466" s="445"/>
      <c r="F466" s="445"/>
      <c r="G466" s="445"/>
      <c r="H466" s="445"/>
      <c r="I466" s="445"/>
      <c r="J466" s="445"/>
      <c r="K466" s="445"/>
      <c r="L466" s="445"/>
      <c r="M466" s="445"/>
      <c r="N466" s="445"/>
      <c r="O466" s="445"/>
      <c r="P466" s="445"/>
      <c r="Q466" s="445"/>
      <c r="R466" s="445"/>
      <c r="S466" s="445"/>
      <c r="T466" s="445"/>
      <c r="U466" s="445"/>
      <c r="V466" s="445"/>
      <c r="W466" s="445"/>
      <c r="X466" s="445"/>
      <c r="Y466" s="445"/>
      <c r="Z466" s="445"/>
      <c r="AA466" s="445"/>
    </row>
    <row r="467" spans="3:27" x14ac:dyDescent="0.15">
      <c r="C467" s="445"/>
      <c r="D467" s="445"/>
      <c r="E467" s="445"/>
      <c r="F467" s="445"/>
      <c r="G467" s="445"/>
      <c r="H467" s="445"/>
      <c r="I467" s="445"/>
      <c r="J467" s="445"/>
      <c r="K467" s="445"/>
      <c r="L467" s="445"/>
      <c r="M467" s="445"/>
      <c r="N467" s="445"/>
      <c r="O467" s="445"/>
      <c r="P467" s="445"/>
      <c r="Q467" s="445"/>
      <c r="R467" s="445"/>
      <c r="S467" s="445"/>
      <c r="T467" s="445"/>
      <c r="U467" s="445"/>
      <c r="V467" s="445"/>
      <c r="W467" s="445"/>
      <c r="X467" s="445"/>
      <c r="Y467" s="445"/>
      <c r="Z467" s="445"/>
      <c r="AA467" s="445"/>
    </row>
    <row r="468" spans="3:27" x14ac:dyDescent="0.15">
      <c r="C468" s="445"/>
      <c r="D468" s="445"/>
      <c r="E468" s="445"/>
      <c r="F468" s="445"/>
      <c r="G468" s="445"/>
      <c r="H468" s="445"/>
      <c r="I468" s="445"/>
      <c r="J468" s="445"/>
      <c r="K468" s="445"/>
      <c r="L468" s="445"/>
      <c r="M468" s="445"/>
      <c r="N468" s="445"/>
      <c r="O468" s="445"/>
      <c r="P468" s="445"/>
      <c r="Q468" s="445"/>
      <c r="R468" s="445"/>
      <c r="S468" s="445"/>
      <c r="T468" s="445"/>
      <c r="U468" s="445"/>
      <c r="V468" s="445"/>
      <c r="W468" s="445"/>
      <c r="X468" s="445"/>
      <c r="Y468" s="445"/>
      <c r="Z468" s="445"/>
      <c r="AA468" s="445"/>
    </row>
    <row r="469" spans="3:27" x14ac:dyDescent="0.15">
      <c r="C469" s="445"/>
      <c r="D469" s="445"/>
      <c r="E469" s="445"/>
      <c r="F469" s="445"/>
      <c r="G469" s="445"/>
      <c r="H469" s="445"/>
      <c r="I469" s="445"/>
      <c r="J469" s="445"/>
      <c r="K469" s="445"/>
      <c r="L469" s="445"/>
      <c r="M469" s="445"/>
      <c r="N469" s="445"/>
      <c r="O469" s="445"/>
      <c r="P469" s="445"/>
      <c r="Q469" s="445"/>
      <c r="R469" s="445"/>
      <c r="S469" s="445"/>
      <c r="T469" s="445"/>
      <c r="U469" s="445"/>
      <c r="V469" s="445"/>
      <c r="W469" s="445"/>
      <c r="X469" s="445"/>
      <c r="Y469" s="445"/>
      <c r="Z469" s="445"/>
      <c r="AA469" s="445"/>
    </row>
    <row r="470" spans="3:27" x14ac:dyDescent="0.15">
      <c r="C470" s="445"/>
      <c r="D470" s="445"/>
      <c r="E470" s="445"/>
      <c r="F470" s="445"/>
      <c r="G470" s="445"/>
      <c r="H470" s="445"/>
      <c r="I470" s="445"/>
      <c r="J470" s="445"/>
      <c r="K470" s="445"/>
      <c r="L470" s="445"/>
      <c r="M470" s="445"/>
      <c r="N470" s="445"/>
      <c r="O470" s="445"/>
      <c r="P470" s="445"/>
      <c r="Q470" s="445"/>
      <c r="R470" s="445"/>
      <c r="S470" s="445"/>
      <c r="T470" s="445"/>
      <c r="U470" s="445"/>
      <c r="V470" s="445"/>
      <c r="W470" s="445"/>
      <c r="X470" s="445"/>
      <c r="Y470" s="445"/>
      <c r="Z470" s="445"/>
      <c r="AA470" s="445"/>
    </row>
    <row r="471" spans="3:27" x14ac:dyDescent="0.15">
      <c r="C471" s="445"/>
      <c r="D471" s="445"/>
      <c r="E471" s="445"/>
      <c r="F471" s="445"/>
      <c r="G471" s="445"/>
      <c r="H471" s="445"/>
      <c r="I471" s="445"/>
      <c r="J471" s="445"/>
      <c r="K471" s="445"/>
      <c r="L471" s="445"/>
      <c r="M471" s="445"/>
      <c r="N471" s="445"/>
      <c r="O471" s="445"/>
      <c r="P471" s="445"/>
      <c r="Q471" s="445"/>
      <c r="R471" s="445"/>
      <c r="S471" s="445"/>
      <c r="T471" s="445"/>
      <c r="U471" s="445"/>
      <c r="V471" s="445"/>
      <c r="W471" s="445"/>
      <c r="X471" s="445"/>
      <c r="Y471" s="445"/>
      <c r="Z471" s="445"/>
      <c r="AA471" s="445"/>
    </row>
    <row r="472" spans="3:27" x14ac:dyDescent="0.15">
      <c r="C472" s="445"/>
      <c r="D472" s="445"/>
      <c r="E472" s="445"/>
      <c r="F472" s="445"/>
      <c r="G472" s="445"/>
      <c r="H472" s="445"/>
      <c r="I472" s="445"/>
      <c r="J472" s="445"/>
      <c r="K472" s="445"/>
      <c r="L472" s="445"/>
      <c r="M472" s="445"/>
      <c r="N472" s="445"/>
      <c r="O472" s="445"/>
      <c r="P472" s="445"/>
      <c r="Q472" s="445"/>
      <c r="R472" s="445"/>
      <c r="S472" s="445"/>
      <c r="T472" s="445"/>
      <c r="U472" s="445"/>
      <c r="V472" s="445"/>
      <c r="W472" s="445"/>
      <c r="X472" s="445"/>
      <c r="Y472" s="445"/>
      <c r="Z472" s="445"/>
      <c r="AA472" s="445"/>
    </row>
    <row r="473" spans="3:27" x14ac:dyDescent="0.15">
      <c r="C473" s="445"/>
      <c r="D473" s="445"/>
      <c r="E473" s="445"/>
      <c r="F473" s="445"/>
      <c r="G473" s="445"/>
      <c r="H473" s="445"/>
      <c r="I473" s="445"/>
      <c r="J473" s="445"/>
      <c r="K473" s="445"/>
      <c r="L473" s="445"/>
      <c r="M473" s="445"/>
      <c r="N473" s="445"/>
      <c r="O473" s="445"/>
      <c r="P473" s="445"/>
      <c r="Q473" s="445"/>
      <c r="R473" s="445"/>
      <c r="S473" s="445"/>
      <c r="T473" s="445"/>
      <c r="U473" s="445"/>
      <c r="V473" s="445"/>
      <c r="W473" s="445"/>
      <c r="X473" s="445"/>
      <c r="Y473" s="445"/>
      <c r="Z473" s="445"/>
      <c r="AA473" s="445"/>
    </row>
    <row r="474" spans="3:27" x14ac:dyDescent="0.15">
      <c r="C474" s="445"/>
      <c r="D474" s="445"/>
      <c r="E474" s="445"/>
      <c r="F474" s="445"/>
      <c r="G474" s="445"/>
      <c r="H474" s="445"/>
      <c r="I474" s="445"/>
      <c r="J474" s="445"/>
      <c r="K474" s="445"/>
      <c r="L474" s="445"/>
      <c r="M474" s="445"/>
      <c r="N474" s="445"/>
      <c r="O474" s="445"/>
      <c r="P474" s="445"/>
      <c r="Q474" s="445"/>
      <c r="R474" s="445"/>
      <c r="S474" s="445"/>
      <c r="T474" s="445"/>
      <c r="U474" s="445"/>
      <c r="V474" s="445"/>
      <c r="W474" s="445"/>
      <c r="X474" s="445"/>
      <c r="Y474" s="445"/>
      <c r="Z474" s="445"/>
      <c r="AA474" s="445"/>
    </row>
    <row r="475" spans="3:27" x14ac:dyDescent="0.15">
      <c r="C475" s="445"/>
      <c r="D475" s="445"/>
      <c r="E475" s="445"/>
      <c r="F475" s="445"/>
      <c r="G475" s="445"/>
      <c r="H475" s="445"/>
      <c r="I475" s="445"/>
      <c r="J475" s="445"/>
      <c r="K475" s="445"/>
      <c r="L475" s="445"/>
      <c r="M475" s="445"/>
      <c r="N475" s="445"/>
      <c r="O475" s="445"/>
      <c r="P475" s="445"/>
      <c r="Q475" s="445"/>
      <c r="R475" s="445"/>
      <c r="S475" s="445"/>
      <c r="T475" s="445"/>
      <c r="U475" s="445"/>
      <c r="V475" s="445"/>
      <c r="W475" s="445"/>
      <c r="X475" s="445"/>
      <c r="Y475" s="445"/>
      <c r="Z475" s="445"/>
      <c r="AA475" s="445"/>
    </row>
    <row r="476" spans="3:27" x14ac:dyDescent="0.15">
      <c r="C476" s="445"/>
      <c r="D476" s="445"/>
      <c r="E476" s="445"/>
      <c r="F476" s="445"/>
      <c r="G476" s="445"/>
      <c r="H476" s="445"/>
      <c r="I476" s="445"/>
      <c r="J476" s="445"/>
      <c r="K476" s="445"/>
      <c r="L476" s="445"/>
      <c r="M476" s="445"/>
      <c r="N476" s="445"/>
      <c r="O476" s="445"/>
      <c r="P476" s="445"/>
      <c r="Q476" s="445"/>
      <c r="R476" s="445"/>
      <c r="S476" s="445"/>
      <c r="T476" s="445"/>
      <c r="U476" s="445"/>
      <c r="V476" s="445"/>
      <c r="W476" s="445"/>
      <c r="X476" s="445"/>
      <c r="Y476" s="445"/>
      <c r="Z476" s="445"/>
      <c r="AA476" s="445"/>
    </row>
    <row r="477" spans="3:27" x14ac:dyDescent="0.15">
      <c r="C477" s="445"/>
      <c r="D477" s="445"/>
      <c r="E477" s="445"/>
      <c r="F477" s="445"/>
      <c r="G477" s="445"/>
      <c r="H477" s="445"/>
      <c r="I477" s="445"/>
      <c r="J477" s="445"/>
      <c r="K477" s="445"/>
      <c r="L477" s="445"/>
      <c r="M477" s="445"/>
      <c r="N477" s="445"/>
      <c r="O477" s="445"/>
      <c r="P477" s="445"/>
      <c r="Q477" s="445"/>
      <c r="R477" s="445"/>
      <c r="S477" s="445"/>
      <c r="T477" s="445"/>
      <c r="U477" s="445"/>
      <c r="V477" s="445"/>
      <c r="W477" s="445"/>
      <c r="X477" s="445"/>
      <c r="Y477" s="445"/>
      <c r="Z477" s="445"/>
      <c r="AA477" s="445"/>
    </row>
    <row r="478" spans="3:27" x14ac:dyDescent="0.15">
      <c r="C478" s="445"/>
      <c r="D478" s="445"/>
      <c r="E478" s="445"/>
      <c r="F478" s="445"/>
      <c r="G478" s="445"/>
      <c r="H478" s="445"/>
      <c r="I478" s="445"/>
      <c r="J478" s="445"/>
      <c r="K478" s="445"/>
      <c r="L478" s="445"/>
      <c r="M478" s="445"/>
      <c r="N478" s="445"/>
      <c r="O478" s="445"/>
      <c r="P478" s="445"/>
      <c r="Q478" s="445"/>
      <c r="R478" s="445"/>
      <c r="S478" s="445"/>
      <c r="T478" s="445"/>
      <c r="U478" s="445"/>
      <c r="V478" s="445"/>
      <c r="W478" s="445"/>
      <c r="X478" s="445"/>
      <c r="Y478" s="445"/>
      <c r="Z478" s="445"/>
      <c r="AA478" s="445"/>
    </row>
    <row r="479" spans="3:27" x14ac:dyDescent="0.15">
      <c r="C479" s="445"/>
      <c r="D479" s="445"/>
      <c r="E479" s="445"/>
      <c r="F479" s="445"/>
      <c r="G479" s="445"/>
      <c r="H479" s="445"/>
      <c r="I479" s="445"/>
      <c r="J479" s="445"/>
      <c r="K479" s="445"/>
      <c r="L479" s="445"/>
      <c r="M479" s="445"/>
      <c r="N479" s="445"/>
      <c r="O479" s="445"/>
      <c r="P479" s="445"/>
      <c r="Q479" s="445"/>
      <c r="R479" s="445"/>
      <c r="S479" s="445"/>
      <c r="T479" s="445"/>
      <c r="U479" s="445"/>
      <c r="V479" s="445"/>
      <c r="W479" s="445"/>
      <c r="X479" s="445"/>
      <c r="Y479" s="445"/>
      <c r="Z479" s="445"/>
      <c r="AA479" s="445"/>
    </row>
    <row r="480" spans="3:27" x14ac:dyDescent="0.15">
      <c r="C480" s="445"/>
      <c r="D480" s="445"/>
      <c r="E480" s="445"/>
      <c r="F480" s="445"/>
      <c r="G480" s="445"/>
      <c r="H480" s="445"/>
      <c r="I480" s="445"/>
      <c r="J480" s="445"/>
      <c r="K480" s="445"/>
      <c r="L480" s="445"/>
      <c r="M480" s="445"/>
      <c r="N480" s="445"/>
      <c r="O480" s="445"/>
      <c r="P480" s="445"/>
      <c r="Q480" s="445"/>
      <c r="R480" s="445"/>
      <c r="S480" s="445"/>
      <c r="T480" s="445"/>
      <c r="U480" s="445"/>
      <c r="V480" s="445"/>
      <c r="W480" s="445"/>
      <c r="X480" s="445"/>
      <c r="Y480" s="445"/>
      <c r="Z480" s="445"/>
      <c r="AA480" s="445"/>
    </row>
    <row r="481" spans="3:27" x14ac:dyDescent="0.15">
      <c r="C481" s="445"/>
      <c r="D481" s="445"/>
      <c r="E481" s="445"/>
      <c r="F481" s="445"/>
      <c r="G481" s="445"/>
      <c r="H481" s="445"/>
      <c r="I481" s="445"/>
      <c r="J481" s="445"/>
      <c r="K481" s="445"/>
      <c r="L481" s="445"/>
      <c r="M481" s="445"/>
      <c r="N481" s="445"/>
      <c r="O481" s="445"/>
      <c r="P481" s="445"/>
      <c r="Q481" s="445"/>
      <c r="R481" s="445"/>
      <c r="S481" s="445"/>
      <c r="T481" s="445"/>
      <c r="U481" s="445"/>
      <c r="V481" s="445"/>
      <c r="W481" s="445"/>
      <c r="X481" s="445"/>
      <c r="Y481" s="445"/>
      <c r="Z481" s="445"/>
      <c r="AA481" s="445"/>
    </row>
    <row r="482" spans="3:27" x14ac:dyDescent="0.15">
      <c r="C482" s="445"/>
      <c r="D482" s="445"/>
      <c r="E482" s="445"/>
      <c r="F482" s="445"/>
      <c r="G482" s="445"/>
      <c r="H482" s="445"/>
      <c r="I482" s="445"/>
      <c r="J482" s="445"/>
      <c r="K482" s="445"/>
      <c r="L482" s="445"/>
      <c r="M482" s="445"/>
      <c r="N482" s="445"/>
      <c r="O482" s="445"/>
      <c r="P482" s="445"/>
      <c r="Q482" s="445"/>
      <c r="R482" s="445"/>
      <c r="S482" s="445"/>
      <c r="T482" s="445"/>
      <c r="U482" s="445"/>
      <c r="V482" s="445"/>
      <c r="W482" s="445"/>
      <c r="X482" s="445"/>
      <c r="Y482" s="445"/>
      <c r="Z482" s="445"/>
      <c r="AA482" s="445"/>
    </row>
    <row r="483" spans="3:27" x14ac:dyDescent="0.15">
      <c r="C483" s="445"/>
      <c r="D483" s="445"/>
      <c r="E483" s="445"/>
      <c r="F483" s="445"/>
      <c r="G483" s="445"/>
      <c r="H483" s="445"/>
      <c r="I483" s="445"/>
      <c r="J483" s="445"/>
      <c r="K483" s="445"/>
      <c r="L483" s="445"/>
      <c r="M483" s="445"/>
      <c r="N483" s="445"/>
      <c r="O483" s="445"/>
      <c r="P483" s="445"/>
      <c r="Q483" s="445"/>
      <c r="R483" s="445"/>
      <c r="S483" s="445"/>
      <c r="T483" s="445"/>
      <c r="U483" s="445"/>
      <c r="V483" s="445"/>
      <c r="W483" s="445"/>
      <c r="X483" s="445"/>
      <c r="Y483" s="445"/>
      <c r="Z483" s="445"/>
      <c r="AA483" s="445"/>
    </row>
    <row r="484" spans="3:27" x14ac:dyDescent="0.15">
      <c r="C484" s="445"/>
      <c r="D484" s="445"/>
      <c r="E484" s="445"/>
      <c r="F484" s="445"/>
      <c r="G484" s="445"/>
      <c r="H484" s="445"/>
      <c r="I484" s="445"/>
      <c r="J484" s="445"/>
      <c r="K484" s="445"/>
      <c r="L484" s="445"/>
      <c r="M484" s="445"/>
      <c r="N484" s="445"/>
      <c r="O484" s="445"/>
      <c r="P484" s="445"/>
      <c r="Q484" s="445"/>
      <c r="R484" s="445"/>
      <c r="S484" s="445"/>
      <c r="T484" s="445"/>
      <c r="U484" s="445"/>
      <c r="V484" s="445"/>
      <c r="W484" s="445"/>
      <c r="X484" s="445"/>
      <c r="Y484" s="445"/>
      <c r="Z484" s="445"/>
      <c r="AA484" s="445"/>
    </row>
    <row r="485" spans="3:27" x14ac:dyDescent="0.15">
      <c r="C485" s="445"/>
      <c r="D485" s="445"/>
      <c r="E485" s="445"/>
      <c r="F485" s="445"/>
      <c r="G485" s="445"/>
      <c r="H485" s="445"/>
      <c r="I485" s="445"/>
      <c r="J485" s="445"/>
      <c r="K485" s="445"/>
      <c r="L485" s="445"/>
      <c r="M485" s="445"/>
      <c r="N485" s="445"/>
      <c r="O485" s="445"/>
      <c r="P485" s="445"/>
      <c r="Q485" s="445"/>
      <c r="R485" s="445"/>
      <c r="S485" s="445"/>
      <c r="T485" s="445"/>
      <c r="U485" s="445"/>
      <c r="V485" s="445"/>
      <c r="W485" s="445"/>
      <c r="X485" s="445"/>
      <c r="Y485" s="445"/>
      <c r="Z485" s="445"/>
      <c r="AA485" s="445"/>
    </row>
    <row r="486" spans="3:27" x14ac:dyDescent="0.15">
      <c r="C486" s="445"/>
      <c r="D486" s="445"/>
      <c r="E486" s="445"/>
      <c r="F486" s="445"/>
      <c r="G486" s="445"/>
      <c r="H486" s="445"/>
      <c r="I486" s="445"/>
      <c r="J486" s="445"/>
      <c r="K486" s="445"/>
      <c r="L486" s="445"/>
      <c r="M486" s="445"/>
      <c r="N486" s="445"/>
      <c r="O486" s="445"/>
      <c r="P486" s="445"/>
      <c r="Q486" s="445"/>
      <c r="R486" s="445"/>
      <c r="S486" s="445"/>
      <c r="T486" s="445"/>
      <c r="U486" s="445"/>
      <c r="V486" s="445"/>
      <c r="W486" s="445"/>
      <c r="X486" s="445"/>
      <c r="Y486" s="445"/>
      <c r="Z486" s="445"/>
      <c r="AA486" s="445"/>
    </row>
    <row r="487" spans="3:27" x14ac:dyDescent="0.15">
      <c r="C487" s="445"/>
      <c r="D487" s="445"/>
      <c r="E487" s="445"/>
      <c r="F487" s="445"/>
      <c r="G487" s="445"/>
      <c r="H487" s="445"/>
      <c r="I487" s="445"/>
      <c r="J487" s="445"/>
      <c r="K487" s="445"/>
      <c r="L487" s="445"/>
      <c r="M487" s="445"/>
      <c r="N487" s="445"/>
      <c r="O487" s="445"/>
      <c r="P487" s="445"/>
      <c r="Q487" s="445"/>
      <c r="R487" s="445"/>
      <c r="S487" s="445"/>
      <c r="T487" s="445"/>
      <c r="U487" s="445"/>
      <c r="V487" s="445"/>
      <c r="W487" s="445"/>
      <c r="X487" s="445"/>
      <c r="Y487" s="445"/>
      <c r="Z487" s="445"/>
      <c r="AA487" s="445"/>
    </row>
    <row r="488" spans="3:27" x14ac:dyDescent="0.15">
      <c r="C488" s="445"/>
      <c r="D488" s="445"/>
      <c r="E488" s="445"/>
      <c r="F488" s="445"/>
      <c r="G488" s="445"/>
      <c r="H488" s="445"/>
      <c r="I488" s="445"/>
      <c r="J488" s="445"/>
      <c r="K488" s="445"/>
      <c r="L488" s="445"/>
      <c r="M488" s="445"/>
      <c r="N488" s="445"/>
      <c r="O488" s="445"/>
      <c r="P488" s="445"/>
      <c r="Q488" s="445"/>
      <c r="R488" s="445"/>
      <c r="S488" s="445"/>
      <c r="T488" s="445"/>
      <c r="U488" s="445"/>
      <c r="V488" s="445"/>
      <c r="W488" s="445"/>
      <c r="X488" s="445"/>
      <c r="Y488" s="445"/>
      <c r="Z488" s="445"/>
      <c r="AA488" s="445"/>
    </row>
    <row r="489" spans="3:27" x14ac:dyDescent="0.15">
      <c r="C489" s="445"/>
      <c r="D489" s="445"/>
      <c r="E489" s="445"/>
      <c r="F489" s="445"/>
      <c r="G489" s="445"/>
      <c r="H489" s="445"/>
      <c r="I489" s="445"/>
      <c r="J489" s="445"/>
      <c r="K489" s="445"/>
      <c r="L489" s="445"/>
      <c r="M489" s="445"/>
      <c r="N489" s="445"/>
      <c r="O489" s="445"/>
      <c r="P489" s="445"/>
      <c r="Q489" s="445"/>
      <c r="R489" s="445"/>
      <c r="S489" s="445"/>
      <c r="T489" s="445"/>
      <c r="U489" s="445"/>
      <c r="V489" s="445"/>
      <c r="W489" s="445"/>
      <c r="X489" s="445"/>
      <c r="Y489" s="445"/>
      <c r="Z489" s="445"/>
      <c r="AA489" s="445"/>
    </row>
    <row r="490" spans="3:27" x14ac:dyDescent="0.15">
      <c r="C490" s="445"/>
      <c r="D490" s="445"/>
      <c r="E490" s="445"/>
      <c r="F490" s="445"/>
      <c r="G490" s="445"/>
      <c r="H490" s="445"/>
      <c r="I490" s="445"/>
      <c r="J490" s="445"/>
      <c r="K490" s="445"/>
      <c r="L490" s="445"/>
      <c r="M490" s="445"/>
      <c r="N490" s="445"/>
      <c r="O490" s="445"/>
      <c r="P490" s="445"/>
      <c r="Q490" s="445"/>
      <c r="R490" s="445"/>
      <c r="S490" s="445"/>
      <c r="T490" s="445"/>
      <c r="U490" s="445"/>
      <c r="V490" s="445"/>
      <c r="W490" s="445"/>
      <c r="X490" s="445"/>
      <c r="Y490" s="445"/>
      <c r="Z490" s="445"/>
      <c r="AA490" s="445"/>
    </row>
    <row r="491" spans="3:27" x14ac:dyDescent="0.15">
      <c r="C491" s="445"/>
      <c r="D491" s="445"/>
      <c r="E491" s="445"/>
      <c r="F491" s="445"/>
      <c r="G491" s="445"/>
      <c r="H491" s="445"/>
      <c r="I491" s="445"/>
      <c r="J491" s="445"/>
      <c r="K491" s="445"/>
      <c r="L491" s="445"/>
      <c r="M491" s="445"/>
      <c r="N491" s="445"/>
      <c r="O491" s="445"/>
      <c r="P491" s="445"/>
      <c r="Q491" s="445"/>
      <c r="R491" s="445"/>
      <c r="S491" s="445"/>
      <c r="T491" s="445"/>
      <c r="U491" s="445"/>
      <c r="V491" s="445"/>
      <c r="W491" s="445"/>
      <c r="X491" s="445"/>
      <c r="Y491" s="445"/>
      <c r="Z491" s="445"/>
      <c r="AA491" s="445"/>
    </row>
    <row r="492" spans="3:27" x14ac:dyDescent="0.15">
      <c r="C492" s="445"/>
      <c r="D492" s="445"/>
      <c r="E492" s="445"/>
      <c r="F492" s="445"/>
      <c r="G492" s="445"/>
      <c r="H492" s="445"/>
      <c r="I492" s="445"/>
      <c r="J492" s="445"/>
      <c r="K492" s="445"/>
      <c r="L492" s="445"/>
      <c r="M492" s="445"/>
      <c r="N492" s="445"/>
      <c r="O492" s="445"/>
      <c r="P492" s="445"/>
      <c r="Q492" s="445"/>
      <c r="R492" s="445"/>
      <c r="S492" s="445"/>
      <c r="T492" s="445"/>
      <c r="U492" s="445"/>
      <c r="V492" s="445"/>
      <c r="W492" s="445"/>
      <c r="X492" s="445"/>
      <c r="Y492" s="445"/>
      <c r="Z492" s="445"/>
      <c r="AA492" s="445"/>
    </row>
    <row r="493" spans="3:27" x14ac:dyDescent="0.15">
      <c r="C493" s="445"/>
      <c r="D493" s="445"/>
      <c r="E493" s="445"/>
      <c r="F493" s="445"/>
      <c r="G493" s="445"/>
      <c r="H493" s="445"/>
      <c r="I493" s="445"/>
      <c r="J493" s="445"/>
      <c r="K493" s="445"/>
      <c r="L493" s="445"/>
      <c r="M493" s="445"/>
      <c r="N493" s="445"/>
      <c r="O493" s="445"/>
      <c r="P493" s="445"/>
      <c r="Q493" s="445"/>
      <c r="R493" s="445"/>
      <c r="S493" s="445"/>
      <c r="T493" s="445"/>
      <c r="U493" s="445"/>
      <c r="V493" s="445"/>
      <c r="W493" s="445"/>
      <c r="X493" s="445"/>
      <c r="Y493" s="445"/>
      <c r="Z493" s="445"/>
      <c r="AA493" s="445"/>
    </row>
    <row r="494" spans="3:27" x14ac:dyDescent="0.15">
      <c r="C494" s="445"/>
      <c r="D494" s="445"/>
      <c r="E494" s="445"/>
      <c r="F494" s="445"/>
      <c r="G494" s="445"/>
      <c r="H494" s="445"/>
      <c r="I494" s="445"/>
      <c r="J494" s="445"/>
      <c r="K494" s="445"/>
      <c r="L494" s="445"/>
      <c r="M494" s="445"/>
      <c r="N494" s="445"/>
      <c r="O494" s="445"/>
      <c r="P494" s="445"/>
      <c r="Q494" s="445"/>
      <c r="R494" s="445"/>
      <c r="S494" s="445"/>
      <c r="T494" s="445"/>
      <c r="U494" s="445"/>
      <c r="V494" s="445"/>
      <c r="W494" s="445"/>
      <c r="X494" s="445"/>
      <c r="Y494" s="445"/>
      <c r="Z494" s="445"/>
      <c r="AA494" s="445"/>
    </row>
    <row r="495" spans="3:27" x14ac:dyDescent="0.15">
      <c r="C495" s="445"/>
      <c r="D495" s="445"/>
      <c r="E495" s="445"/>
      <c r="F495" s="445"/>
      <c r="G495" s="445"/>
      <c r="H495" s="445"/>
      <c r="I495" s="445"/>
      <c r="J495" s="445"/>
      <c r="K495" s="445"/>
      <c r="L495" s="445"/>
      <c r="M495" s="445"/>
      <c r="N495" s="445"/>
      <c r="O495" s="445"/>
      <c r="P495" s="445"/>
      <c r="Q495" s="445"/>
      <c r="R495" s="445"/>
      <c r="S495" s="445"/>
      <c r="T495" s="445"/>
      <c r="U495" s="445"/>
      <c r="V495" s="445"/>
      <c r="W495" s="445"/>
      <c r="X495" s="445"/>
      <c r="Y495" s="445"/>
      <c r="Z495" s="445"/>
      <c r="AA495" s="445"/>
    </row>
    <row r="496" spans="3:27" x14ac:dyDescent="0.15">
      <c r="C496" s="445"/>
      <c r="D496" s="445"/>
      <c r="E496" s="445"/>
      <c r="F496" s="445"/>
      <c r="G496" s="445"/>
      <c r="H496" s="445"/>
      <c r="I496" s="445"/>
      <c r="J496" s="445"/>
      <c r="K496" s="445"/>
      <c r="L496" s="445"/>
      <c r="M496" s="445"/>
      <c r="N496" s="445"/>
      <c r="O496" s="445"/>
      <c r="P496" s="445"/>
      <c r="Q496" s="445"/>
      <c r="R496" s="445"/>
      <c r="S496" s="445"/>
      <c r="T496" s="445"/>
      <c r="U496" s="445"/>
      <c r="V496" s="445"/>
      <c r="W496" s="445"/>
      <c r="X496" s="445"/>
      <c r="Y496" s="445"/>
      <c r="Z496" s="445"/>
      <c r="AA496" s="445"/>
    </row>
    <row r="497" spans="3:27" x14ac:dyDescent="0.15">
      <c r="C497" s="445"/>
      <c r="D497" s="445"/>
      <c r="E497" s="445"/>
      <c r="F497" s="445"/>
      <c r="G497" s="445"/>
      <c r="H497" s="445"/>
      <c r="I497" s="445"/>
      <c r="J497" s="445"/>
      <c r="K497" s="445"/>
      <c r="L497" s="445"/>
      <c r="M497" s="445"/>
      <c r="N497" s="445"/>
      <c r="O497" s="445"/>
      <c r="P497" s="445"/>
      <c r="Q497" s="445"/>
      <c r="R497" s="445"/>
      <c r="S497" s="445"/>
      <c r="T497" s="445"/>
      <c r="U497" s="445"/>
      <c r="V497" s="445"/>
      <c r="W497" s="445"/>
      <c r="X497" s="445"/>
      <c r="Y497" s="445"/>
      <c r="Z497" s="445"/>
      <c r="AA497" s="445"/>
    </row>
    <row r="498" spans="3:27" x14ac:dyDescent="0.15">
      <c r="C498" s="445"/>
      <c r="D498" s="445"/>
      <c r="E498" s="445"/>
      <c r="F498" s="445"/>
      <c r="G498" s="445"/>
      <c r="H498" s="445"/>
      <c r="I498" s="445"/>
      <c r="J498" s="445"/>
      <c r="K498" s="445"/>
      <c r="L498" s="445"/>
      <c r="M498" s="445"/>
      <c r="N498" s="445"/>
      <c r="O498" s="445"/>
      <c r="P498" s="445"/>
      <c r="Q498" s="445"/>
      <c r="R498" s="445"/>
      <c r="S498" s="445"/>
      <c r="T498" s="445"/>
      <c r="U498" s="445"/>
      <c r="V498" s="445"/>
      <c r="W498" s="445"/>
      <c r="X498" s="445"/>
      <c r="Y498" s="445"/>
      <c r="Z498" s="445"/>
      <c r="AA498" s="445"/>
    </row>
    <row r="499" spans="3:27" x14ac:dyDescent="0.15">
      <c r="C499" s="445"/>
      <c r="D499" s="445"/>
      <c r="E499" s="445"/>
      <c r="F499" s="445"/>
      <c r="G499" s="445"/>
      <c r="H499" s="445"/>
      <c r="I499" s="445"/>
      <c r="J499" s="445"/>
      <c r="K499" s="445"/>
      <c r="L499" s="445"/>
      <c r="M499" s="445"/>
      <c r="N499" s="445"/>
      <c r="O499" s="445"/>
      <c r="P499" s="445"/>
      <c r="Q499" s="445"/>
      <c r="R499" s="445"/>
      <c r="S499" s="445"/>
      <c r="T499" s="445"/>
      <c r="U499" s="445"/>
      <c r="V499" s="445"/>
      <c r="W499" s="445"/>
      <c r="X499" s="445"/>
      <c r="Y499" s="445"/>
      <c r="Z499" s="445"/>
      <c r="AA499" s="445"/>
    </row>
    <row r="500" spans="3:27" x14ac:dyDescent="0.15">
      <c r="C500" s="445"/>
      <c r="D500" s="445"/>
      <c r="E500" s="445"/>
      <c r="F500" s="445"/>
      <c r="G500" s="445"/>
      <c r="H500" s="445"/>
      <c r="I500" s="445"/>
      <c r="J500" s="445"/>
      <c r="K500" s="445"/>
      <c r="L500" s="445"/>
      <c r="M500" s="445"/>
      <c r="N500" s="445"/>
      <c r="O500" s="445"/>
      <c r="P500" s="445"/>
      <c r="Q500" s="445"/>
      <c r="R500" s="445"/>
      <c r="S500" s="445"/>
      <c r="T500" s="445"/>
      <c r="U500" s="445"/>
      <c r="V500" s="445"/>
      <c r="W500" s="445"/>
      <c r="X500" s="445"/>
      <c r="Y500" s="445"/>
      <c r="Z500" s="445"/>
      <c r="AA500" s="445"/>
    </row>
    <row r="501" spans="3:27" x14ac:dyDescent="0.15">
      <c r="C501" s="445"/>
      <c r="D501" s="445"/>
      <c r="E501" s="445"/>
      <c r="F501" s="445"/>
      <c r="G501" s="445"/>
      <c r="H501" s="445"/>
      <c r="I501" s="445"/>
      <c r="J501" s="445"/>
      <c r="K501" s="445"/>
      <c r="L501" s="445"/>
      <c r="M501" s="445"/>
      <c r="N501" s="445"/>
      <c r="O501" s="445"/>
      <c r="P501" s="445"/>
      <c r="Q501" s="445"/>
      <c r="R501" s="445"/>
      <c r="S501" s="445"/>
      <c r="T501" s="445"/>
      <c r="U501" s="445"/>
      <c r="V501" s="445"/>
      <c r="W501" s="445"/>
      <c r="X501" s="445"/>
      <c r="Y501" s="445"/>
      <c r="Z501" s="445"/>
      <c r="AA501" s="445"/>
    </row>
    <row r="502" spans="3:27" x14ac:dyDescent="0.15">
      <c r="C502" s="445"/>
      <c r="D502" s="445"/>
      <c r="E502" s="445"/>
      <c r="F502" s="445"/>
      <c r="G502" s="445"/>
      <c r="H502" s="445"/>
      <c r="I502" s="445"/>
      <c r="J502" s="445"/>
      <c r="K502" s="445"/>
      <c r="L502" s="445"/>
      <c r="M502" s="445"/>
      <c r="N502" s="445"/>
      <c r="O502" s="445"/>
      <c r="P502" s="445"/>
      <c r="Q502" s="445"/>
      <c r="R502" s="445"/>
      <c r="S502" s="445"/>
      <c r="T502" s="445"/>
      <c r="U502" s="445"/>
      <c r="V502" s="445"/>
      <c r="W502" s="445"/>
      <c r="X502" s="445"/>
      <c r="Y502" s="445"/>
      <c r="Z502" s="445"/>
      <c r="AA502" s="445"/>
    </row>
    <row r="503" spans="3:27" x14ac:dyDescent="0.15">
      <c r="C503" s="445"/>
      <c r="D503" s="445"/>
      <c r="E503" s="445"/>
      <c r="F503" s="445"/>
      <c r="G503" s="445"/>
      <c r="H503" s="445"/>
      <c r="I503" s="445"/>
      <c r="J503" s="445"/>
      <c r="K503" s="445"/>
      <c r="L503" s="445"/>
      <c r="M503" s="445"/>
      <c r="N503" s="445"/>
      <c r="O503" s="445"/>
      <c r="P503" s="445"/>
      <c r="Q503" s="445"/>
      <c r="R503" s="445"/>
      <c r="S503" s="445"/>
      <c r="T503" s="445"/>
      <c r="U503" s="445"/>
      <c r="V503" s="445"/>
      <c r="W503" s="445"/>
      <c r="X503" s="445"/>
      <c r="Y503" s="445"/>
      <c r="Z503" s="445"/>
      <c r="AA503" s="445"/>
    </row>
    <row r="504" spans="3:27" x14ac:dyDescent="0.15">
      <c r="C504" s="445"/>
      <c r="D504" s="445"/>
      <c r="E504" s="445"/>
      <c r="F504" s="445"/>
      <c r="G504" s="445"/>
      <c r="H504" s="445"/>
      <c r="I504" s="445"/>
      <c r="J504" s="445"/>
      <c r="K504" s="445"/>
      <c r="L504" s="445"/>
      <c r="M504" s="445"/>
      <c r="N504" s="445"/>
      <c r="O504" s="445"/>
      <c r="P504" s="445"/>
      <c r="Q504" s="445"/>
      <c r="R504" s="445"/>
      <c r="S504" s="445"/>
      <c r="T504" s="445"/>
      <c r="U504" s="445"/>
      <c r="V504" s="445"/>
      <c r="W504" s="445"/>
      <c r="X504" s="445"/>
      <c r="Y504" s="445"/>
      <c r="Z504" s="445"/>
      <c r="AA504" s="445"/>
    </row>
    <row r="505" spans="3:27" x14ac:dyDescent="0.15">
      <c r="C505" s="445"/>
      <c r="D505" s="445"/>
      <c r="E505" s="445"/>
      <c r="F505" s="445"/>
      <c r="G505" s="445"/>
      <c r="H505" s="445"/>
      <c r="I505" s="445"/>
      <c r="J505" s="445"/>
      <c r="K505" s="445"/>
      <c r="L505" s="445"/>
      <c r="M505" s="445"/>
      <c r="N505" s="445"/>
      <c r="O505" s="445"/>
      <c r="P505" s="445"/>
      <c r="Q505" s="445"/>
      <c r="R505" s="445"/>
      <c r="S505" s="445"/>
      <c r="T505" s="445"/>
      <c r="U505" s="445"/>
      <c r="V505" s="445"/>
      <c r="W505" s="445"/>
      <c r="X505" s="445"/>
      <c r="Y505" s="445"/>
      <c r="Z505" s="445"/>
      <c r="AA505" s="445"/>
    </row>
    <row r="506" spans="3:27" x14ac:dyDescent="0.15">
      <c r="C506" s="445"/>
      <c r="D506" s="445"/>
      <c r="E506" s="445"/>
      <c r="F506" s="445"/>
      <c r="G506" s="445"/>
      <c r="H506" s="445"/>
      <c r="I506" s="445"/>
      <c r="J506" s="445"/>
      <c r="K506" s="445"/>
      <c r="L506" s="445"/>
      <c r="M506" s="445"/>
      <c r="N506" s="445"/>
      <c r="O506" s="445"/>
      <c r="P506" s="445"/>
      <c r="Q506" s="445"/>
      <c r="R506" s="445"/>
      <c r="S506" s="445"/>
      <c r="T506" s="445"/>
      <c r="U506" s="445"/>
      <c r="V506" s="445"/>
      <c r="W506" s="445"/>
      <c r="X506" s="445"/>
      <c r="Y506" s="445"/>
      <c r="Z506" s="445"/>
      <c r="AA506" s="445"/>
    </row>
    <row r="507" spans="3:27" x14ac:dyDescent="0.15">
      <c r="C507" s="445"/>
      <c r="D507" s="445"/>
      <c r="E507" s="445"/>
      <c r="F507" s="445"/>
      <c r="G507" s="445"/>
      <c r="H507" s="445"/>
      <c r="I507" s="445"/>
      <c r="J507" s="445"/>
      <c r="K507" s="445"/>
      <c r="L507" s="445"/>
      <c r="M507" s="445"/>
      <c r="N507" s="445"/>
      <c r="O507" s="445"/>
      <c r="P507" s="445"/>
      <c r="Q507" s="445"/>
      <c r="R507" s="445"/>
      <c r="S507" s="445"/>
      <c r="T507" s="445"/>
      <c r="U507" s="445"/>
      <c r="V507" s="445"/>
      <c r="W507" s="445"/>
      <c r="X507" s="445"/>
      <c r="Y507" s="445"/>
      <c r="Z507" s="445"/>
      <c r="AA507" s="445"/>
    </row>
    <row r="508" spans="3:27" x14ac:dyDescent="0.15">
      <c r="C508" s="445"/>
      <c r="D508" s="445"/>
      <c r="E508" s="445"/>
      <c r="F508" s="445"/>
      <c r="G508" s="445"/>
      <c r="H508" s="445"/>
      <c r="I508" s="445"/>
      <c r="J508" s="445"/>
      <c r="K508" s="445"/>
      <c r="L508" s="445"/>
      <c r="M508" s="445"/>
      <c r="N508" s="445"/>
      <c r="O508" s="445"/>
      <c r="P508" s="445"/>
      <c r="Q508" s="445"/>
      <c r="R508" s="445"/>
      <c r="S508" s="445"/>
      <c r="T508" s="445"/>
      <c r="U508" s="445"/>
      <c r="V508" s="445"/>
      <c r="W508" s="445"/>
      <c r="X508" s="445"/>
      <c r="Y508" s="445"/>
      <c r="Z508" s="445"/>
      <c r="AA508" s="445"/>
    </row>
    <row r="509" spans="3:27" x14ac:dyDescent="0.15">
      <c r="C509" s="445"/>
      <c r="D509" s="445"/>
      <c r="E509" s="445"/>
      <c r="F509" s="445"/>
      <c r="G509" s="445"/>
      <c r="H509" s="445"/>
      <c r="I509" s="445"/>
      <c r="J509" s="445"/>
      <c r="K509" s="445"/>
      <c r="L509" s="445"/>
      <c r="M509" s="445"/>
      <c r="N509" s="445"/>
      <c r="O509" s="445"/>
      <c r="P509" s="445"/>
      <c r="Q509" s="445"/>
      <c r="R509" s="445"/>
      <c r="S509" s="445"/>
      <c r="T509" s="445"/>
      <c r="U509" s="445"/>
      <c r="V509" s="445"/>
      <c r="W509" s="445"/>
      <c r="X509" s="445"/>
      <c r="Y509" s="445"/>
      <c r="Z509" s="445"/>
      <c r="AA509" s="445"/>
    </row>
    <row r="510" spans="3:27" x14ac:dyDescent="0.15">
      <c r="C510" s="445"/>
      <c r="D510" s="445"/>
      <c r="E510" s="445"/>
      <c r="F510" s="445"/>
      <c r="G510" s="445"/>
      <c r="H510" s="445"/>
      <c r="I510" s="445"/>
      <c r="J510" s="445"/>
      <c r="K510" s="445"/>
      <c r="L510" s="445"/>
      <c r="M510" s="445"/>
      <c r="N510" s="445"/>
      <c r="O510" s="445"/>
      <c r="P510" s="445"/>
      <c r="Q510" s="445"/>
      <c r="R510" s="445"/>
      <c r="S510" s="445"/>
      <c r="T510" s="445"/>
      <c r="U510" s="445"/>
      <c r="V510" s="445"/>
      <c r="W510" s="445"/>
      <c r="X510" s="445"/>
      <c r="Y510" s="445"/>
      <c r="Z510" s="445"/>
      <c r="AA510" s="445"/>
    </row>
    <row r="511" spans="3:27" x14ac:dyDescent="0.15">
      <c r="C511" s="445"/>
      <c r="D511" s="445"/>
      <c r="E511" s="445"/>
      <c r="F511" s="445"/>
      <c r="G511" s="445"/>
      <c r="H511" s="445"/>
      <c r="I511" s="445"/>
      <c r="J511" s="445"/>
      <c r="K511" s="445"/>
      <c r="L511" s="445"/>
      <c r="M511" s="445"/>
      <c r="N511" s="445"/>
      <c r="O511" s="445"/>
      <c r="P511" s="445"/>
      <c r="Q511" s="445"/>
      <c r="R511" s="445"/>
      <c r="S511" s="445"/>
      <c r="T511" s="445"/>
      <c r="U511" s="445"/>
      <c r="V511" s="445"/>
      <c r="W511" s="445"/>
      <c r="X511" s="445"/>
      <c r="Y511" s="445"/>
      <c r="Z511" s="445"/>
      <c r="AA511" s="445"/>
    </row>
    <row r="512" spans="3:27" x14ac:dyDescent="0.15">
      <c r="C512" s="445"/>
      <c r="D512" s="445"/>
      <c r="E512" s="445"/>
      <c r="F512" s="445"/>
      <c r="G512" s="445"/>
      <c r="H512" s="445"/>
      <c r="I512" s="445"/>
      <c r="J512" s="445"/>
      <c r="K512" s="445"/>
      <c r="L512" s="445"/>
      <c r="M512" s="445"/>
      <c r="N512" s="445"/>
      <c r="O512" s="445"/>
      <c r="P512" s="445"/>
      <c r="Q512" s="445"/>
      <c r="R512" s="445"/>
      <c r="S512" s="445"/>
      <c r="T512" s="445"/>
      <c r="U512" s="445"/>
      <c r="V512" s="445"/>
      <c r="W512" s="445"/>
      <c r="X512" s="445"/>
      <c r="Y512" s="445"/>
      <c r="Z512" s="445"/>
      <c r="AA512" s="445"/>
    </row>
    <row r="513" spans="3:27" x14ac:dyDescent="0.15">
      <c r="C513" s="445"/>
      <c r="D513" s="445"/>
      <c r="E513" s="445"/>
      <c r="F513" s="445"/>
      <c r="G513" s="445"/>
      <c r="H513" s="445"/>
      <c r="I513" s="445"/>
      <c r="J513" s="445"/>
      <c r="K513" s="445"/>
      <c r="L513" s="445"/>
      <c r="M513" s="445"/>
      <c r="N513" s="445"/>
      <c r="O513" s="445"/>
      <c r="P513" s="445"/>
      <c r="Q513" s="445"/>
      <c r="R513" s="445"/>
      <c r="S513" s="445"/>
      <c r="T513" s="445"/>
      <c r="U513" s="445"/>
      <c r="V513" s="445"/>
      <c r="W513" s="445"/>
      <c r="X513" s="445"/>
      <c r="Y513" s="445"/>
      <c r="Z513" s="445"/>
      <c r="AA513" s="445"/>
    </row>
    <row r="514" spans="3:27" x14ac:dyDescent="0.15">
      <c r="C514" s="445"/>
      <c r="D514" s="445"/>
      <c r="E514" s="445"/>
      <c r="F514" s="445"/>
      <c r="G514" s="445"/>
      <c r="H514" s="445"/>
      <c r="I514" s="445"/>
      <c r="J514" s="445"/>
      <c r="K514" s="445"/>
      <c r="L514" s="445"/>
      <c r="M514" s="445"/>
      <c r="N514" s="445"/>
      <c r="O514" s="445"/>
      <c r="P514" s="445"/>
      <c r="Q514" s="445"/>
      <c r="R514" s="445"/>
      <c r="S514" s="445"/>
      <c r="T514" s="445"/>
      <c r="U514" s="445"/>
      <c r="V514" s="445"/>
      <c r="W514" s="445"/>
      <c r="X514" s="445"/>
      <c r="Y514" s="445"/>
      <c r="Z514" s="445"/>
      <c r="AA514" s="445"/>
    </row>
    <row r="515" spans="3:27" x14ac:dyDescent="0.15">
      <c r="C515" s="445"/>
      <c r="D515" s="445"/>
      <c r="E515" s="445"/>
      <c r="F515" s="445"/>
      <c r="G515" s="445"/>
      <c r="H515" s="445"/>
      <c r="I515" s="445"/>
      <c r="J515" s="445"/>
      <c r="K515" s="445"/>
      <c r="L515" s="445"/>
      <c r="M515" s="445"/>
      <c r="N515" s="445"/>
      <c r="O515" s="445"/>
      <c r="P515" s="445"/>
      <c r="Q515" s="445"/>
      <c r="R515" s="445"/>
      <c r="S515" s="445"/>
      <c r="T515" s="445"/>
      <c r="U515" s="445"/>
      <c r="V515" s="445"/>
      <c r="W515" s="445"/>
      <c r="X515" s="445"/>
      <c r="Y515" s="445"/>
      <c r="Z515" s="445"/>
      <c r="AA515" s="445"/>
    </row>
    <row r="516" spans="3:27" x14ac:dyDescent="0.15">
      <c r="C516" s="445"/>
      <c r="D516" s="445"/>
      <c r="E516" s="445"/>
      <c r="F516" s="445"/>
      <c r="G516" s="445"/>
      <c r="H516" s="445"/>
      <c r="I516" s="445"/>
      <c r="J516" s="445"/>
      <c r="K516" s="445"/>
      <c r="L516" s="445"/>
      <c r="M516" s="445"/>
      <c r="N516" s="445"/>
      <c r="O516" s="445"/>
      <c r="P516" s="445"/>
      <c r="Q516" s="445"/>
      <c r="R516" s="445"/>
      <c r="S516" s="445"/>
      <c r="T516" s="445"/>
      <c r="U516" s="445"/>
      <c r="V516" s="445"/>
      <c r="W516" s="445"/>
      <c r="X516" s="445"/>
      <c r="Y516" s="445"/>
      <c r="Z516" s="445"/>
      <c r="AA516" s="445"/>
    </row>
    <row r="517" spans="3:27" x14ac:dyDescent="0.15">
      <c r="C517" s="445"/>
      <c r="D517" s="445"/>
      <c r="E517" s="445"/>
      <c r="F517" s="445"/>
      <c r="G517" s="445"/>
      <c r="H517" s="445"/>
      <c r="I517" s="445"/>
      <c r="J517" s="445"/>
      <c r="K517" s="445"/>
      <c r="L517" s="445"/>
      <c r="M517" s="445"/>
      <c r="N517" s="445"/>
      <c r="O517" s="445"/>
      <c r="P517" s="445"/>
      <c r="Q517" s="445"/>
      <c r="R517" s="445"/>
      <c r="S517" s="445"/>
      <c r="T517" s="445"/>
      <c r="U517" s="445"/>
      <c r="V517" s="445"/>
      <c r="W517" s="445"/>
      <c r="X517" s="445"/>
      <c r="Y517" s="445"/>
      <c r="Z517" s="445"/>
      <c r="AA517" s="445"/>
    </row>
    <row r="518" spans="3:27" x14ac:dyDescent="0.15">
      <c r="C518" s="445"/>
      <c r="D518" s="445"/>
      <c r="E518" s="445"/>
      <c r="F518" s="445"/>
      <c r="G518" s="445"/>
      <c r="H518" s="445"/>
      <c r="I518" s="445"/>
      <c r="J518" s="445"/>
      <c r="K518" s="445"/>
      <c r="L518" s="445"/>
      <c r="M518" s="445"/>
      <c r="N518" s="445"/>
      <c r="O518" s="445"/>
      <c r="P518" s="445"/>
      <c r="Q518" s="445"/>
      <c r="R518" s="445"/>
      <c r="S518" s="445"/>
      <c r="T518" s="445"/>
      <c r="U518" s="445"/>
      <c r="V518" s="445"/>
      <c r="W518" s="445"/>
      <c r="X518" s="445"/>
      <c r="Y518" s="445"/>
      <c r="Z518" s="445"/>
      <c r="AA518" s="445"/>
    </row>
    <row r="519" spans="3:27" x14ac:dyDescent="0.15">
      <c r="C519" s="445"/>
      <c r="D519" s="445"/>
      <c r="E519" s="445"/>
      <c r="F519" s="445"/>
      <c r="G519" s="445"/>
      <c r="H519" s="445"/>
      <c r="I519" s="445"/>
      <c r="J519" s="445"/>
      <c r="K519" s="445"/>
      <c r="L519" s="445"/>
      <c r="M519" s="445"/>
      <c r="N519" s="445"/>
      <c r="O519" s="445"/>
      <c r="P519" s="445"/>
      <c r="Q519" s="445"/>
      <c r="R519" s="445"/>
      <c r="S519" s="445"/>
      <c r="T519" s="445"/>
      <c r="U519" s="445"/>
      <c r="V519" s="445"/>
      <c r="W519" s="445"/>
      <c r="X519" s="445"/>
      <c r="Y519" s="445"/>
      <c r="Z519" s="445"/>
      <c r="AA519" s="445"/>
    </row>
    <row r="520" spans="3:27" x14ac:dyDescent="0.15">
      <c r="C520" s="445"/>
      <c r="D520" s="445"/>
      <c r="E520" s="445"/>
      <c r="F520" s="445"/>
      <c r="G520" s="445"/>
      <c r="H520" s="445"/>
      <c r="I520" s="445"/>
      <c r="J520" s="445"/>
      <c r="K520" s="445"/>
      <c r="L520" s="445"/>
      <c r="M520" s="445"/>
      <c r="N520" s="445"/>
      <c r="O520" s="445"/>
      <c r="P520" s="445"/>
      <c r="Q520" s="445"/>
      <c r="R520" s="445"/>
      <c r="S520" s="445"/>
      <c r="T520" s="445"/>
      <c r="U520" s="445"/>
      <c r="V520" s="445"/>
      <c r="W520" s="445"/>
      <c r="X520" s="445"/>
      <c r="Y520" s="445"/>
      <c r="Z520" s="445"/>
      <c r="AA520" s="445"/>
    </row>
    <row r="521" spans="3:27" x14ac:dyDescent="0.15">
      <c r="C521" s="445"/>
      <c r="D521" s="445"/>
      <c r="E521" s="445"/>
      <c r="F521" s="445"/>
      <c r="G521" s="445"/>
      <c r="H521" s="445"/>
      <c r="I521" s="445"/>
      <c r="J521" s="445"/>
      <c r="K521" s="445"/>
      <c r="L521" s="445"/>
      <c r="M521" s="445"/>
      <c r="N521" s="445"/>
      <c r="O521" s="445"/>
      <c r="P521" s="445"/>
      <c r="Q521" s="445"/>
      <c r="R521" s="445"/>
      <c r="S521" s="445"/>
      <c r="T521" s="445"/>
      <c r="U521" s="445"/>
      <c r="V521" s="445"/>
      <c r="W521" s="445"/>
      <c r="X521" s="445"/>
      <c r="Y521" s="445"/>
      <c r="Z521" s="445"/>
      <c r="AA521" s="445"/>
    </row>
    <row r="522" spans="3:27" x14ac:dyDescent="0.15">
      <c r="C522" s="445"/>
      <c r="D522" s="445"/>
      <c r="E522" s="445"/>
      <c r="F522" s="445"/>
      <c r="G522" s="445"/>
      <c r="H522" s="445"/>
      <c r="I522" s="445"/>
      <c r="J522" s="445"/>
      <c r="K522" s="445"/>
      <c r="L522" s="445"/>
      <c r="M522" s="445"/>
      <c r="N522" s="445"/>
      <c r="O522" s="445"/>
      <c r="P522" s="445"/>
      <c r="Q522" s="445"/>
      <c r="R522" s="445"/>
      <c r="S522" s="445"/>
      <c r="T522" s="445"/>
      <c r="U522" s="445"/>
      <c r="V522" s="445"/>
      <c r="W522" s="445"/>
      <c r="X522" s="445"/>
      <c r="Y522" s="445"/>
      <c r="Z522" s="445"/>
      <c r="AA522" s="445"/>
    </row>
    <row r="523" spans="3:27" x14ac:dyDescent="0.15">
      <c r="C523" s="445"/>
      <c r="D523" s="445"/>
      <c r="E523" s="445"/>
      <c r="F523" s="445"/>
      <c r="G523" s="445"/>
      <c r="H523" s="445"/>
      <c r="I523" s="445"/>
      <c r="J523" s="445"/>
      <c r="K523" s="445"/>
      <c r="L523" s="445"/>
      <c r="M523" s="445"/>
      <c r="N523" s="445"/>
      <c r="O523" s="445"/>
      <c r="P523" s="445"/>
      <c r="Q523" s="445"/>
      <c r="R523" s="445"/>
      <c r="S523" s="445"/>
      <c r="T523" s="445"/>
      <c r="U523" s="445"/>
      <c r="V523" s="445"/>
      <c r="W523" s="445"/>
      <c r="X523" s="445"/>
      <c r="Y523" s="445"/>
      <c r="Z523" s="445"/>
      <c r="AA523" s="445"/>
    </row>
    <row r="524" spans="3:27" x14ac:dyDescent="0.15">
      <c r="C524" s="445"/>
      <c r="D524" s="445"/>
      <c r="E524" s="445"/>
      <c r="F524" s="445"/>
      <c r="G524" s="445"/>
      <c r="H524" s="445"/>
      <c r="I524" s="445"/>
      <c r="J524" s="445"/>
      <c r="K524" s="445"/>
      <c r="L524" s="445"/>
      <c r="M524" s="445"/>
      <c r="N524" s="445"/>
      <c r="O524" s="445"/>
      <c r="P524" s="445"/>
      <c r="Q524" s="445"/>
      <c r="R524" s="445"/>
      <c r="S524" s="445"/>
      <c r="T524" s="445"/>
      <c r="U524" s="445"/>
      <c r="V524" s="445"/>
      <c r="W524" s="445"/>
      <c r="X524" s="445"/>
      <c r="Y524" s="445"/>
      <c r="Z524" s="445"/>
      <c r="AA524" s="445"/>
    </row>
    <row r="525" spans="3:27" x14ac:dyDescent="0.15">
      <c r="C525" s="445"/>
      <c r="D525" s="445"/>
      <c r="E525" s="445"/>
      <c r="F525" s="445"/>
      <c r="G525" s="445"/>
      <c r="H525" s="445"/>
      <c r="I525" s="445"/>
      <c r="J525" s="445"/>
      <c r="K525" s="445"/>
      <c r="L525" s="445"/>
      <c r="M525" s="445"/>
      <c r="N525" s="445"/>
      <c r="O525" s="445"/>
      <c r="P525" s="445"/>
      <c r="Q525" s="445"/>
      <c r="R525" s="445"/>
      <c r="S525" s="445"/>
      <c r="T525" s="445"/>
      <c r="U525" s="445"/>
      <c r="V525" s="445"/>
      <c r="W525" s="445"/>
      <c r="X525" s="445"/>
      <c r="Y525" s="445"/>
      <c r="Z525" s="445"/>
      <c r="AA525" s="445"/>
    </row>
    <row r="526" spans="3:27" x14ac:dyDescent="0.15">
      <c r="C526" s="445"/>
      <c r="D526" s="445"/>
      <c r="E526" s="445"/>
      <c r="F526" s="445"/>
      <c r="G526" s="445"/>
      <c r="H526" s="445"/>
      <c r="I526" s="445"/>
      <c r="J526" s="445"/>
      <c r="K526" s="445"/>
      <c r="L526" s="445"/>
      <c r="M526" s="445"/>
      <c r="N526" s="445"/>
      <c r="O526" s="445"/>
      <c r="P526" s="445"/>
      <c r="Q526" s="445"/>
      <c r="R526" s="445"/>
      <c r="S526" s="445"/>
      <c r="T526" s="445"/>
      <c r="U526" s="445"/>
      <c r="V526" s="445"/>
      <c r="W526" s="445"/>
      <c r="X526" s="445"/>
      <c r="Y526" s="445"/>
      <c r="Z526" s="445"/>
      <c r="AA526" s="445"/>
    </row>
    <row r="527" spans="3:27" x14ac:dyDescent="0.15">
      <c r="C527" s="445"/>
      <c r="D527" s="445"/>
      <c r="E527" s="445"/>
      <c r="F527" s="445"/>
      <c r="G527" s="445"/>
      <c r="H527" s="445"/>
      <c r="I527" s="445"/>
      <c r="J527" s="445"/>
      <c r="K527" s="445"/>
      <c r="L527" s="445"/>
      <c r="M527" s="445"/>
      <c r="N527" s="445"/>
      <c r="O527" s="445"/>
      <c r="P527" s="445"/>
      <c r="Q527" s="445"/>
      <c r="R527" s="445"/>
      <c r="S527" s="445"/>
      <c r="T527" s="445"/>
      <c r="U527" s="445"/>
      <c r="V527" s="445"/>
      <c r="W527" s="445"/>
      <c r="X527" s="445"/>
      <c r="Y527" s="445"/>
      <c r="Z527" s="445"/>
      <c r="AA527" s="445"/>
    </row>
    <row r="528" spans="3:27" x14ac:dyDescent="0.15">
      <c r="C528" s="445"/>
      <c r="D528" s="445"/>
      <c r="E528" s="445"/>
      <c r="F528" s="445"/>
      <c r="G528" s="445"/>
      <c r="H528" s="445"/>
      <c r="I528" s="445"/>
      <c r="J528" s="445"/>
      <c r="K528" s="445"/>
      <c r="L528" s="445"/>
      <c r="M528" s="445"/>
      <c r="N528" s="445"/>
      <c r="O528" s="445"/>
      <c r="P528" s="445"/>
      <c r="Q528" s="445"/>
      <c r="R528" s="445"/>
      <c r="S528" s="445"/>
      <c r="T528" s="445"/>
      <c r="U528" s="445"/>
      <c r="V528" s="445"/>
      <c r="W528" s="445"/>
      <c r="X528" s="445"/>
      <c r="Y528" s="445"/>
      <c r="Z528" s="445"/>
      <c r="AA528" s="445"/>
    </row>
    <row r="529" spans="3:27" x14ac:dyDescent="0.15">
      <c r="C529" s="445"/>
      <c r="D529" s="445"/>
      <c r="E529" s="445"/>
      <c r="F529" s="445"/>
      <c r="G529" s="445"/>
      <c r="H529" s="445"/>
      <c r="I529" s="445"/>
      <c r="J529" s="445"/>
      <c r="K529" s="445"/>
      <c r="L529" s="445"/>
      <c r="M529" s="445"/>
      <c r="N529" s="445"/>
      <c r="O529" s="445"/>
      <c r="P529" s="445"/>
      <c r="Q529" s="445"/>
      <c r="R529" s="445"/>
      <c r="S529" s="445"/>
      <c r="T529" s="445"/>
      <c r="U529" s="445"/>
      <c r="V529" s="445"/>
      <c r="W529" s="445"/>
      <c r="X529" s="445"/>
      <c r="Y529" s="445"/>
      <c r="Z529" s="445"/>
      <c r="AA529" s="445"/>
    </row>
    <row r="530" spans="3:27" x14ac:dyDescent="0.15">
      <c r="C530" s="445"/>
      <c r="D530" s="445"/>
      <c r="E530" s="445"/>
      <c r="F530" s="445"/>
      <c r="G530" s="445"/>
      <c r="H530" s="445"/>
      <c r="I530" s="445"/>
      <c r="J530" s="445"/>
      <c r="K530" s="445"/>
      <c r="L530" s="445"/>
      <c r="M530" s="445"/>
      <c r="N530" s="445"/>
      <c r="O530" s="445"/>
      <c r="P530" s="445"/>
      <c r="Q530" s="445"/>
      <c r="R530" s="445"/>
      <c r="S530" s="445"/>
      <c r="T530" s="445"/>
      <c r="U530" s="445"/>
      <c r="V530" s="445"/>
      <c r="W530" s="445"/>
      <c r="X530" s="445"/>
      <c r="Y530" s="445"/>
      <c r="Z530" s="445"/>
      <c r="AA530" s="445"/>
    </row>
    <row r="531" spans="3:27" x14ac:dyDescent="0.15">
      <c r="C531" s="445"/>
      <c r="D531" s="445"/>
      <c r="E531" s="445"/>
      <c r="F531" s="445"/>
      <c r="G531" s="445"/>
      <c r="H531" s="445"/>
      <c r="I531" s="445"/>
      <c r="J531" s="445"/>
      <c r="K531" s="445"/>
      <c r="L531" s="445"/>
      <c r="M531" s="445"/>
      <c r="N531" s="445"/>
      <c r="O531" s="445"/>
      <c r="P531" s="445"/>
      <c r="Q531" s="445"/>
      <c r="R531" s="445"/>
      <c r="S531" s="445"/>
      <c r="T531" s="445"/>
      <c r="U531" s="445"/>
      <c r="V531" s="445"/>
      <c r="W531" s="445"/>
      <c r="X531" s="445"/>
      <c r="Y531" s="445"/>
      <c r="Z531" s="445"/>
      <c r="AA531" s="445"/>
    </row>
    <row r="532" spans="3:27" x14ac:dyDescent="0.15">
      <c r="C532" s="445"/>
      <c r="D532" s="445"/>
      <c r="E532" s="445"/>
      <c r="F532" s="445"/>
      <c r="G532" s="445"/>
      <c r="H532" s="445"/>
      <c r="I532" s="445"/>
      <c r="J532" s="445"/>
      <c r="K532" s="445"/>
      <c r="L532" s="445"/>
      <c r="M532" s="445"/>
      <c r="N532" s="445"/>
      <c r="O532" s="445"/>
      <c r="P532" s="445"/>
      <c r="Q532" s="445"/>
      <c r="R532" s="445"/>
      <c r="S532" s="445"/>
      <c r="T532" s="445"/>
      <c r="U532" s="445"/>
      <c r="V532" s="445"/>
      <c r="W532" s="445"/>
      <c r="X532" s="445"/>
      <c r="Y532" s="445"/>
      <c r="Z532" s="445"/>
      <c r="AA532" s="445"/>
    </row>
    <row r="533" spans="3:27" x14ac:dyDescent="0.15">
      <c r="C533" s="445"/>
      <c r="D533" s="445"/>
      <c r="E533" s="445"/>
      <c r="F533" s="445"/>
      <c r="G533" s="445"/>
      <c r="H533" s="445"/>
      <c r="I533" s="445"/>
      <c r="J533" s="445"/>
      <c r="K533" s="445"/>
      <c r="L533" s="445"/>
      <c r="M533" s="445"/>
      <c r="N533" s="445"/>
      <c r="O533" s="445"/>
      <c r="P533" s="445"/>
      <c r="Q533" s="445"/>
      <c r="R533" s="445"/>
      <c r="S533" s="445"/>
      <c r="T533" s="445"/>
      <c r="U533" s="445"/>
      <c r="V533" s="445"/>
      <c r="W533" s="445"/>
      <c r="X533" s="445"/>
      <c r="Y533" s="445"/>
      <c r="Z533" s="445"/>
      <c r="AA533" s="445"/>
    </row>
    <row r="534" spans="3:27" x14ac:dyDescent="0.15">
      <c r="C534" s="445"/>
      <c r="D534" s="445"/>
      <c r="E534" s="445"/>
      <c r="F534" s="445"/>
      <c r="G534" s="445"/>
      <c r="H534" s="445"/>
      <c r="I534" s="445"/>
      <c r="J534" s="445"/>
      <c r="K534" s="445"/>
      <c r="L534" s="445"/>
      <c r="M534" s="445"/>
      <c r="N534" s="445"/>
      <c r="O534" s="445"/>
      <c r="P534" s="445"/>
      <c r="Q534" s="445"/>
      <c r="R534" s="445"/>
      <c r="S534" s="445"/>
      <c r="T534" s="445"/>
      <c r="U534" s="445"/>
      <c r="V534" s="445"/>
      <c r="W534" s="445"/>
      <c r="X534" s="445"/>
      <c r="Y534" s="445"/>
      <c r="Z534" s="445"/>
      <c r="AA534" s="445"/>
    </row>
    <row r="535" spans="3:27" x14ac:dyDescent="0.15">
      <c r="C535" s="445"/>
      <c r="D535" s="445"/>
      <c r="E535" s="445"/>
      <c r="F535" s="445"/>
      <c r="G535" s="445"/>
      <c r="H535" s="445"/>
      <c r="I535" s="445"/>
      <c r="J535" s="445"/>
      <c r="K535" s="445"/>
      <c r="L535" s="445"/>
      <c r="M535" s="445"/>
      <c r="N535" s="445"/>
      <c r="O535" s="445"/>
      <c r="P535" s="445"/>
      <c r="Q535" s="445"/>
      <c r="R535" s="445"/>
      <c r="S535" s="445"/>
      <c r="T535" s="445"/>
      <c r="U535" s="445"/>
      <c r="V535" s="445"/>
      <c r="W535" s="445"/>
      <c r="X535" s="445"/>
      <c r="Y535" s="445"/>
      <c r="Z535" s="445"/>
      <c r="AA535" s="445"/>
    </row>
    <row r="536" spans="3:27" x14ac:dyDescent="0.15">
      <c r="C536" s="445"/>
      <c r="D536" s="445"/>
      <c r="E536" s="445"/>
      <c r="F536" s="445"/>
      <c r="G536" s="445"/>
      <c r="H536" s="445"/>
      <c r="I536" s="445"/>
      <c r="J536" s="445"/>
      <c r="K536" s="445"/>
      <c r="L536" s="445"/>
      <c r="M536" s="445"/>
      <c r="N536" s="445"/>
      <c r="O536" s="445"/>
      <c r="P536" s="445"/>
      <c r="Q536" s="445"/>
      <c r="R536" s="445"/>
      <c r="S536" s="445"/>
      <c r="T536" s="445"/>
      <c r="U536" s="445"/>
      <c r="V536" s="445"/>
      <c r="W536" s="445"/>
      <c r="X536" s="445"/>
      <c r="Y536" s="445"/>
      <c r="Z536" s="445"/>
      <c r="AA536" s="445"/>
    </row>
    <row r="537" spans="3:27" x14ac:dyDescent="0.15">
      <c r="C537" s="445"/>
      <c r="D537" s="445"/>
      <c r="E537" s="445"/>
      <c r="F537" s="445"/>
      <c r="G537" s="445"/>
      <c r="H537" s="445"/>
      <c r="I537" s="445"/>
      <c r="J537" s="445"/>
      <c r="K537" s="445"/>
      <c r="L537" s="445"/>
      <c r="M537" s="445"/>
      <c r="N537" s="445"/>
      <c r="O537" s="445"/>
      <c r="P537" s="445"/>
      <c r="Q537" s="445"/>
      <c r="R537" s="445"/>
      <c r="S537" s="445"/>
      <c r="T537" s="445"/>
      <c r="U537" s="445"/>
      <c r="V537" s="445"/>
      <c r="W537" s="445"/>
      <c r="X537" s="445"/>
      <c r="Y537" s="445"/>
      <c r="Z537" s="445"/>
      <c r="AA537" s="445"/>
    </row>
    <row r="538" spans="3:27" x14ac:dyDescent="0.15">
      <c r="C538" s="445"/>
      <c r="D538" s="445"/>
      <c r="E538" s="445"/>
      <c r="F538" s="445"/>
      <c r="G538" s="445"/>
      <c r="H538" s="445"/>
      <c r="I538" s="445"/>
      <c r="J538" s="445"/>
      <c r="K538" s="445"/>
      <c r="L538" s="445"/>
      <c r="M538" s="445"/>
      <c r="N538" s="445"/>
      <c r="O538" s="445"/>
      <c r="P538" s="445"/>
      <c r="Q538" s="445"/>
      <c r="R538" s="445"/>
      <c r="S538" s="445"/>
      <c r="T538" s="445"/>
      <c r="U538" s="445"/>
      <c r="V538" s="445"/>
      <c r="W538" s="445"/>
      <c r="X538" s="445"/>
      <c r="Y538" s="445"/>
      <c r="Z538" s="445"/>
      <c r="AA538" s="445"/>
    </row>
    <row r="539" spans="3:27" x14ac:dyDescent="0.15">
      <c r="C539" s="445"/>
      <c r="D539" s="445"/>
      <c r="E539" s="445"/>
      <c r="F539" s="445"/>
      <c r="G539" s="445"/>
      <c r="H539" s="445"/>
      <c r="I539" s="445"/>
      <c r="J539" s="445"/>
      <c r="K539" s="445"/>
      <c r="L539" s="445"/>
      <c r="M539" s="445"/>
      <c r="N539" s="445"/>
      <c r="O539" s="445"/>
      <c r="P539" s="445"/>
      <c r="Q539" s="445"/>
      <c r="R539" s="445"/>
      <c r="S539" s="445"/>
      <c r="T539" s="445"/>
      <c r="U539" s="445"/>
      <c r="V539" s="445"/>
      <c r="W539" s="445"/>
      <c r="X539" s="445"/>
      <c r="Y539" s="445"/>
      <c r="Z539" s="445"/>
      <c r="AA539" s="445"/>
    </row>
    <row r="540" spans="3:27" x14ac:dyDescent="0.15">
      <c r="C540" s="445"/>
      <c r="D540" s="445"/>
      <c r="E540" s="445"/>
      <c r="F540" s="445"/>
      <c r="G540" s="445"/>
      <c r="H540" s="445"/>
      <c r="I540" s="445"/>
      <c r="J540" s="445"/>
      <c r="K540" s="445"/>
      <c r="L540" s="445"/>
      <c r="M540" s="445"/>
      <c r="N540" s="445"/>
      <c r="O540" s="445"/>
      <c r="P540" s="445"/>
      <c r="Q540" s="445"/>
      <c r="R540" s="445"/>
      <c r="S540" s="445"/>
      <c r="T540" s="445"/>
      <c r="U540" s="445"/>
      <c r="V540" s="445"/>
      <c r="W540" s="445"/>
      <c r="X540" s="445"/>
      <c r="Y540" s="445"/>
      <c r="Z540" s="445"/>
      <c r="AA540" s="445"/>
    </row>
    <row r="541" spans="3:27" x14ac:dyDescent="0.15">
      <c r="C541" s="445"/>
      <c r="D541" s="445"/>
      <c r="E541" s="445"/>
      <c r="F541" s="445"/>
      <c r="G541" s="445"/>
      <c r="H541" s="445"/>
      <c r="I541" s="445"/>
      <c r="J541" s="445"/>
      <c r="K541" s="445"/>
      <c r="L541" s="445"/>
      <c r="M541" s="445"/>
      <c r="N541" s="445"/>
      <c r="O541" s="445"/>
      <c r="P541" s="445"/>
      <c r="Q541" s="445"/>
      <c r="R541" s="445"/>
      <c r="S541" s="445"/>
      <c r="T541" s="445"/>
      <c r="U541" s="445"/>
      <c r="V541" s="445"/>
      <c r="W541" s="445"/>
      <c r="X541" s="445"/>
      <c r="Y541" s="445"/>
      <c r="Z541" s="445"/>
      <c r="AA541" s="445"/>
    </row>
    <row r="542" spans="3:27" x14ac:dyDescent="0.15">
      <c r="C542" s="445"/>
      <c r="D542" s="445"/>
      <c r="E542" s="445"/>
      <c r="F542" s="445"/>
      <c r="G542" s="445"/>
      <c r="H542" s="445"/>
      <c r="I542" s="445"/>
      <c r="J542" s="445"/>
      <c r="K542" s="445"/>
      <c r="L542" s="445"/>
      <c r="M542" s="445"/>
      <c r="N542" s="445"/>
      <c r="O542" s="445"/>
      <c r="P542" s="445"/>
      <c r="Q542" s="445"/>
      <c r="R542" s="445"/>
      <c r="S542" s="445"/>
      <c r="T542" s="445"/>
      <c r="U542" s="445"/>
      <c r="V542" s="445"/>
      <c r="W542" s="445"/>
      <c r="X542" s="445"/>
      <c r="Y542" s="445"/>
      <c r="Z542" s="445"/>
      <c r="AA542" s="445"/>
    </row>
    <row r="543" spans="3:27" x14ac:dyDescent="0.15">
      <c r="C543" s="445"/>
      <c r="D543" s="445"/>
      <c r="E543" s="445"/>
      <c r="F543" s="445"/>
      <c r="G543" s="445"/>
      <c r="H543" s="445"/>
      <c r="I543" s="445"/>
      <c r="J543" s="445"/>
      <c r="K543" s="445"/>
      <c r="L543" s="445"/>
      <c r="M543" s="445"/>
      <c r="N543" s="445"/>
      <c r="O543" s="445"/>
      <c r="P543" s="445"/>
      <c r="Q543" s="445"/>
      <c r="R543" s="445"/>
      <c r="S543" s="445"/>
      <c r="T543" s="445"/>
      <c r="U543" s="445"/>
      <c r="V543" s="445"/>
      <c r="W543" s="445"/>
      <c r="X543" s="445"/>
      <c r="Y543" s="445"/>
      <c r="Z543" s="445"/>
      <c r="AA543" s="445"/>
    </row>
    <row r="544" spans="3:27" x14ac:dyDescent="0.15">
      <c r="C544" s="445"/>
      <c r="D544" s="445"/>
      <c r="E544" s="445"/>
      <c r="F544" s="445"/>
      <c r="G544" s="445"/>
      <c r="H544" s="445"/>
      <c r="I544" s="445"/>
      <c r="J544" s="445"/>
      <c r="K544" s="445"/>
      <c r="L544" s="445"/>
      <c r="M544" s="445"/>
      <c r="N544" s="445"/>
      <c r="O544" s="445"/>
      <c r="P544" s="445"/>
      <c r="Q544" s="445"/>
      <c r="R544" s="445"/>
      <c r="S544" s="445"/>
      <c r="T544" s="445"/>
      <c r="U544" s="445"/>
      <c r="V544" s="445"/>
      <c r="W544" s="445"/>
      <c r="X544" s="445"/>
      <c r="Y544" s="445"/>
      <c r="Z544" s="445"/>
      <c r="AA544" s="445"/>
    </row>
    <row r="545" spans="3:27" x14ac:dyDescent="0.15">
      <c r="C545" s="445"/>
      <c r="D545" s="445"/>
      <c r="E545" s="445"/>
      <c r="F545" s="445"/>
      <c r="G545" s="445"/>
      <c r="H545" s="445"/>
      <c r="I545" s="445"/>
      <c r="J545" s="445"/>
      <c r="K545" s="445"/>
      <c r="L545" s="445"/>
      <c r="M545" s="445"/>
      <c r="N545" s="445"/>
      <c r="O545" s="445"/>
      <c r="P545" s="445"/>
      <c r="Q545" s="445"/>
      <c r="R545" s="445"/>
      <c r="S545" s="445"/>
      <c r="T545" s="445"/>
      <c r="U545" s="445"/>
      <c r="V545" s="445"/>
      <c r="W545" s="445"/>
      <c r="X545" s="445"/>
      <c r="Y545" s="445"/>
      <c r="Z545" s="445"/>
      <c r="AA545" s="445"/>
    </row>
    <row r="546" spans="3:27" x14ac:dyDescent="0.15">
      <c r="C546" s="445"/>
      <c r="D546" s="445"/>
      <c r="E546" s="445"/>
      <c r="F546" s="445"/>
      <c r="G546" s="445"/>
      <c r="H546" s="445"/>
      <c r="I546" s="445"/>
      <c r="J546" s="445"/>
      <c r="K546" s="445"/>
      <c r="L546" s="445"/>
      <c r="M546" s="445"/>
      <c r="N546" s="445"/>
      <c r="O546" s="445"/>
      <c r="P546" s="445"/>
      <c r="Q546" s="445"/>
      <c r="R546" s="445"/>
      <c r="S546" s="445"/>
      <c r="T546" s="445"/>
      <c r="U546" s="445"/>
      <c r="V546" s="445"/>
      <c r="W546" s="445"/>
      <c r="X546" s="445"/>
      <c r="Y546" s="445"/>
      <c r="Z546" s="445"/>
      <c r="AA546" s="445"/>
    </row>
    <row r="547" spans="3:27" x14ac:dyDescent="0.15">
      <c r="C547" s="445"/>
      <c r="D547" s="445"/>
      <c r="E547" s="445"/>
      <c r="F547" s="445"/>
      <c r="G547" s="445"/>
      <c r="H547" s="445"/>
      <c r="I547" s="445"/>
      <c r="J547" s="445"/>
      <c r="K547" s="445"/>
      <c r="L547" s="445"/>
      <c r="M547" s="445"/>
      <c r="N547" s="445"/>
      <c r="O547" s="445"/>
      <c r="P547" s="445"/>
      <c r="Q547" s="445"/>
      <c r="R547" s="445"/>
      <c r="S547" s="445"/>
      <c r="T547" s="445"/>
      <c r="U547" s="445"/>
      <c r="V547" s="445"/>
      <c r="W547" s="445"/>
      <c r="X547" s="445"/>
      <c r="Y547" s="445"/>
      <c r="Z547" s="445"/>
      <c r="AA547" s="445"/>
    </row>
    <row r="548" spans="3:27" x14ac:dyDescent="0.15">
      <c r="C548" s="445"/>
      <c r="D548" s="445"/>
      <c r="E548" s="445"/>
      <c r="F548" s="445"/>
      <c r="G548" s="445"/>
      <c r="H548" s="445"/>
      <c r="I548" s="445"/>
      <c r="J548" s="445"/>
      <c r="K548" s="445"/>
      <c r="L548" s="445"/>
      <c r="M548" s="445"/>
      <c r="N548" s="445"/>
      <c r="O548" s="445"/>
      <c r="P548" s="445"/>
      <c r="Q548" s="445"/>
      <c r="R548" s="445"/>
      <c r="S548" s="445"/>
      <c r="T548" s="445"/>
      <c r="U548" s="445"/>
      <c r="V548" s="445"/>
      <c r="W548" s="445"/>
      <c r="X548" s="445"/>
      <c r="Y548" s="445"/>
      <c r="Z548" s="445"/>
      <c r="AA548" s="445"/>
    </row>
    <row r="549" spans="3:27" x14ac:dyDescent="0.15">
      <c r="C549" s="445"/>
      <c r="D549" s="445"/>
      <c r="E549" s="445"/>
      <c r="F549" s="445"/>
      <c r="G549" s="445"/>
      <c r="H549" s="445"/>
      <c r="I549" s="445"/>
      <c r="J549" s="445"/>
      <c r="K549" s="445"/>
      <c r="L549" s="445"/>
      <c r="M549" s="445"/>
      <c r="N549" s="445"/>
      <c r="O549" s="445"/>
      <c r="P549" s="445"/>
      <c r="Q549" s="445"/>
      <c r="R549" s="445"/>
      <c r="S549" s="445"/>
      <c r="T549" s="445"/>
      <c r="U549" s="445"/>
      <c r="V549" s="445"/>
      <c r="W549" s="445"/>
      <c r="X549" s="445"/>
      <c r="Y549" s="445"/>
      <c r="Z549" s="445"/>
      <c r="AA549" s="445"/>
    </row>
    <row r="550" spans="3:27" x14ac:dyDescent="0.15">
      <c r="C550" s="445"/>
      <c r="D550" s="445"/>
      <c r="E550" s="445"/>
      <c r="F550" s="445"/>
      <c r="G550" s="445"/>
      <c r="H550" s="445"/>
      <c r="I550" s="445"/>
      <c r="J550" s="445"/>
      <c r="K550" s="445"/>
      <c r="L550" s="445"/>
      <c r="M550" s="445"/>
      <c r="N550" s="445"/>
      <c r="O550" s="445"/>
      <c r="P550" s="445"/>
      <c r="Q550" s="445"/>
      <c r="R550" s="445"/>
      <c r="S550" s="445"/>
      <c r="T550" s="445"/>
      <c r="U550" s="445"/>
      <c r="V550" s="445"/>
      <c r="W550" s="445"/>
      <c r="X550" s="445"/>
      <c r="Y550" s="445"/>
      <c r="Z550" s="445"/>
      <c r="AA550" s="445"/>
    </row>
    <row r="551" spans="3:27" x14ac:dyDescent="0.15">
      <c r="C551" s="445"/>
      <c r="D551" s="445"/>
      <c r="E551" s="445"/>
      <c r="F551" s="445"/>
      <c r="G551" s="445"/>
      <c r="H551" s="445"/>
      <c r="I551" s="445"/>
      <c r="J551" s="445"/>
      <c r="K551" s="445"/>
      <c r="L551" s="445"/>
      <c r="M551" s="445"/>
      <c r="N551" s="445"/>
      <c r="O551" s="445"/>
      <c r="P551" s="445"/>
      <c r="Q551" s="445"/>
      <c r="R551" s="445"/>
      <c r="S551" s="445"/>
      <c r="T551" s="445"/>
      <c r="U551" s="445"/>
      <c r="V551" s="445"/>
      <c r="W551" s="445"/>
      <c r="X551" s="445"/>
      <c r="Y551" s="445"/>
      <c r="Z551" s="445"/>
      <c r="AA551" s="445"/>
    </row>
    <row r="552" spans="3:27" x14ac:dyDescent="0.15">
      <c r="C552" s="445"/>
      <c r="D552" s="445"/>
      <c r="E552" s="445"/>
      <c r="F552" s="445"/>
      <c r="G552" s="445"/>
      <c r="H552" s="445"/>
      <c r="I552" s="445"/>
      <c r="J552" s="445"/>
      <c r="K552" s="445"/>
      <c r="L552" s="445"/>
      <c r="M552" s="445"/>
      <c r="N552" s="445"/>
      <c r="O552" s="445"/>
      <c r="P552" s="445"/>
      <c r="Q552" s="445"/>
      <c r="R552" s="445"/>
      <c r="S552" s="445"/>
      <c r="T552" s="445"/>
      <c r="U552" s="445"/>
      <c r="V552" s="445"/>
      <c r="W552" s="445"/>
      <c r="X552" s="445"/>
      <c r="Y552" s="445"/>
      <c r="Z552" s="445"/>
      <c r="AA552" s="445"/>
    </row>
    <row r="553" spans="3:27" x14ac:dyDescent="0.15">
      <c r="C553" s="445"/>
      <c r="D553" s="445"/>
      <c r="E553" s="445"/>
      <c r="F553" s="445"/>
      <c r="G553" s="445"/>
      <c r="H553" s="445"/>
      <c r="I553" s="445"/>
      <c r="J553" s="445"/>
      <c r="K553" s="445"/>
      <c r="L553" s="445"/>
      <c r="M553" s="445"/>
      <c r="N553" s="445"/>
      <c r="O553" s="445"/>
      <c r="P553" s="445"/>
      <c r="Q553" s="445"/>
      <c r="R553" s="445"/>
      <c r="S553" s="445"/>
      <c r="T553" s="445"/>
      <c r="U553" s="445"/>
      <c r="V553" s="445"/>
      <c r="W553" s="445"/>
      <c r="X553" s="445"/>
      <c r="Y553" s="445"/>
      <c r="Z553" s="445"/>
      <c r="AA553" s="445"/>
    </row>
    <row r="554" spans="3:27" x14ac:dyDescent="0.15">
      <c r="C554" s="445"/>
      <c r="D554" s="445"/>
      <c r="E554" s="445"/>
      <c r="F554" s="445"/>
      <c r="G554" s="445"/>
      <c r="H554" s="445"/>
      <c r="I554" s="445"/>
      <c r="J554" s="445"/>
      <c r="K554" s="445"/>
      <c r="L554" s="445"/>
      <c r="M554" s="445"/>
      <c r="N554" s="445"/>
      <c r="O554" s="445"/>
      <c r="P554" s="445"/>
      <c r="Q554" s="445"/>
      <c r="R554" s="445"/>
      <c r="S554" s="445"/>
      <c r="T554" s="445"/>
      <c r="U554" s="445"/>
      <c r="V554" s="445"/>
      <c r="W554" s="445"/>
      <c r="X554" s="445"/>
      <c r="Y554" s="445"/>
      <c r="Z554" s="445"/>
      <c r="AA554" s="445"/>
    </row>
    <row r="555" spans="3:27" x14ac:dyDescent="0.15">
      <c r="C555" s="445"/>
      <c r="D555" s="445"/>
      <c r="E555" s="445"/>
      <c r="F555" s="445"/>
      <c r="G555" s="445"/>
      <c r="H555" s="445"/>
      <c r="I555" s="445"/>
      <c r="J555" s="445"/>
      <c r="K555" s="445"/>
      <c r="L555" s="445"/>
      <c r="M555" s="445"/>
      <c r="N555" s="445"/>
      <c r="O555" s="445"/>
      <c r="P555" s="445"/>
      <c r="Q555" s="445"/>
      <c r="R555" s="445"/>
      <c r="S555" s="445"/>
      <c r="T555" s="445"/>
      <c r="U555" s="445"/>
      <c r="V555" s="445"/>
      <c r="W555" s="445"/>
      <c r="X555" s="445"/>
      <c r="Y555" s="445"/>
      <c r="Z555" s="445"/>
      <c r="AA555" s="445"/>
    </row>
    <row r="556" spans="3:27" x14ac:dyDescent="0.15">
      <c r="C556" s="445"/>
      <c r="D556" s="445"/>
      <c r="E556" s="445"/>
      <c r="F556" s="445"/>
      <c r="G556" s="445"/>
      <c r="H556" s="445"/>
      <c r="I556" s="445"/>
      <c r="J556" s="445"/>
      <c r="K556" s="445"/>
      <c r="L556" s="445"/>
      <c r="M556" s="445"/>
      <c r="N556" s="445"/>
      <c r="O556" s="445"/>
      <c r="P556" s="445"/>
      <c r="Q556" s="445"/>
      <c r="R556" s="445"/>
      <c r="S556" s="445"/>
      <c r="T556" s="445"/>
      <c r="U556" s="445"/>
      <c r="V556" s="445"/>
      <c r="W556" s="445"/>
      <c r="X556" s="445"/>
      <c r="Y556" s="445"/>
      <c r="Z556" s="445"/>
      <c r="AA556" s="445"/>
    </row>
    <row r="557" spans="3:27" x14ac:dyDescent="0.15">
      <c r="C557" s="445"/>
      <c r="D557" s="445"/>
      <c r="E557" s="445"/>
      <c r="F557" s="445"/>
      <c r="G557" s="445"/>
      <c r="H557" s="445"/>
      <c r="I557" s="445"/>
      <c r="J557" s="445"/>
      <c r="K557" s="445"/>
      <c r="L557" s="445"/>
      <c r="M557" s="445"/>
      <c r="N557" s="445"/>
      <c r="O557" s="445"/>
      <c r="P557" s="445"/>
      <c r="Q557" s="445"/>
      <c r="R557" s="445"/>
      <c r="S557" s="445"/>
      <c r="T557" s="445"/>
      <c r="U557" s="445"/>
      <c r="V557" s="445"/>
      <c r="W557" s="445"/>
      <c r="X557" s="445"/>
      <c r="Y557" s="445"/>
      <c r="Z557" s="445"/>
      <c r="AA557" s="445"/>
    </row>
    <row r="558" spans="3:27" x14ac:dyDescent="0.15">
      <c r="C558" s="445"/>
      <c r="D558" s="445"/>
      <c r="E558" s="445"/>
      <c r="F558" s="445"/>
      <c r="G558" s="445"/>
      <c r="H558" s="445"/>
      <c r="I558" s="445"/>
      <c r="J558" s="445"/>
      <c r="K558" s="445"/>
      <c r="L558" s="445"/>
      <c r="M558" s="445"/>
      <c r="N558" s="445"/>
      <c r="O558" s="445"/>
      <c r="P558" s="445"/>
      <c r="Q558" s="445"/>
      <c r="R558" s="445"/>
      <c r="S558" s="445"/>
      <c r="T558" s="445"/>
      <c r="U558" s="445"/>
      <c r="V558" s="445"/>
      <c r="W558" s="445"/>
      <c r="X558" s="445"/>
      <c r="Y558" s="445"/>
      <c r="Z558" s="445"/>
      <c r="AA558" s="445"/>
    </row>
    <row r="559" spans="3:27" x14ac:dyDescent="0.15">
      <c r="C559" s="445"/>
      <c r="D559" s="445"/>
      <c r="E559" s="445"/>
      <c r="F559" s="445"/>
      <c r="G559" s="445"/>
      <c r="H559" s="445"/>
      <c r="I559" s="445"/>
      <c r="J559" s="445"/>
      <c r="K559" s="445"/>
      <c r="L559" s="445"/>
      <c r="M559" s="445"/>
      <c r="N559" s="445"/>
      <c r="O559" s="445"/>
      <c r="P559" s="445"/>
      <c r="Q559" s="445"/>
      <c r="R559" s="445"/>
      <c r="S559" s="445"/>
      <c r="T559" s="445"/>
      <c r="U559" s="445"/>
      <c r="V559" s="445"/>
      <c r="W559" s="445"/>
      <c r="X559" s="445"/>
      <c r="Y559" s="445"/>
      <c r="Z559" s="445"/>
      <c r="AA559" s="445"/>
    </row>
    <row r="560" spans="3:27" x14ac:dyDescent="0.15">
      <c r="C560" s="445"/>
      <c r="D560" s="445"/>
      <c r="E560" s="445"/>
      <c r="F560" s="445"/>
      <c r="G560" s="445"/>
      <c r="H560" s="445"/>
      <c r="I560" s="445"/>
      <c r="J560" s="445"/>
      <c r="K560" s="445"/>
      <c r="L560" s="445"/>
      <c r="M560" s="445"/>
      <c r="N560" s="445"/>
      <c r="O560" s="445"/>
      <c r="P560" s="445"/>
      <c r="Q560" s="445"/>
      <c r="R560" s="445"/>
      <c r="S560" s="445"/>
      <c r="T560" s="445"/>
      <c r="U560" s="445"/>
      <c r="V560" s="445"/>
      <c r="W560" s="445"/>
      <c r="X560" s="445"/>
      <c r="Y560" s="445"/>
      <c r="Z560" s="445"/>
      <c r="AA560" s="445"/>
    </row>
    <row r="561" spans="3:27" x14ac:dyDescent="0.15">
      <c r="C561" s="445"/>
      <c r="D561" s="445"/>
      <c r="E561" s="445"/>
      <c r="F561" s="445"/>
      <c r="G561" s="445"/>
      <c r="H561" s="445"/>
      <c r="I561" s="445"/>
      <c r="J561" s="445"/>
      <c r="K561" s="445"/>
      <c r="L561" s="445"/>
      <c r="M561" s="445"/>
      <c r="N561" s="445"/>
      <c r="O561" s="445"/>
      <c r="P561" s="445"/>
      <c r="Q561" s="445"/>
      <c r="R561" s="445"/>
      <c r="S561" s="445"/>
      <c r="T561" s="445"/>
      <c r="U561" s="445"/>
      <c r="V561" s="445"/>
      <c r="W561" s="445"/>
      <c r="X561" s="445"/>
      <c r="Y561" s="445"/>
      <c r="Z561" s="445"/>
      <c r="AA561" s="445"/>
    </row>
    <row r="562" spans="3:27" x14ac:dyDescent="0.15">
      <c r="C562" s="445"/>
      <c r="D562" s="445"/>
      <c r="E562" s="445"/>
      <c r="F562" s="445"/>
      <c r="G562" s="445"/>
      <c r="H562" s="445"/>
      <c r="I562" s="445"/>
      <c r="J562" s="445"/>
      <c r="K562" s="445"/>
      <c r="L562" s="445"/>
      <c r="M562" s="445"/>
      <c r="N562" s="445"/>
      <c r="O562" s="445"/>
      <c r="P562" s="445"/>
      <c r="Q562" s="445"/>
      <c r="R562" s="445"/>
      <c r="S562" s="445"/>
      <c r="T562" s="445"/>
      <c r="U562" s="445"/>
      <c r="V562" s="445"/>
      <c r="W562" s="445"/>
      <c r="X562" s="445"/>
      <c r="Y562" s="445"/>
      <c r="Z562" s="445"/>
      <c r="AA562" s="445"/>
    </row>
    <row r="563" spans="3:27" x14ac:dyDescent="0.15">
      <c r="C563" s="445"/>
      <c r="D563" s="445"/>
      <c r="E563" s="445"/>
      <c r="F563" s="445"/>
      <c r="G563" s="445"/>
      <c r="H563" s="445"/>
      <c r="I563" s="445"/>
      <c r="J563" s="445"/>
      <c r="K563" s="445"/>
      <c r="L563" s="445"/>
      <c r="M563" s="445"/>
      <c r="N563" s="445"/>
      <c r="O563" s="445"/>
      <c r="P563" s="445"/>
      <c r="Q563" s="445"/>
      <c r="R563" s="445"/>
      <c r="S563" s="445"/>
      <c r="T563" s="445"/>
      <c r="U563" s="445"/>
      <c r="V563" s="445"/>
      <c r="W563" s="445"/>
      <c r="X563" s="445"/>
      <c r="Y563" s="445"/>
      <c r="Z563" s="445"/>
      <c r="AA563" s="445"/>
    </row>
    <row r="564" spans="3:27" x14ac:dyDescent="0.15">
      <c r="C564" s="445"/>
      <c r="D564" s="445"/>
      <c r="E564" s="445"/>
      <c r="F564" s="445"/>
      <c r="G564" s="445"/>
      <c r="H564" s="445"/>
      <c r="I564" s="445"/>
      <c r="J564" s="445"/>
      <c r="K564" s="445"/>
      <c r="L564" s="445"/>
      <c r="M564" s="445"/>
      <c r="N564" s="445"/>
      <c r="O564" s="445"/>
      <c r="P564" s="445"/>
      <c r="Q564" s="445"/>
      <c r="R564" s="445"/>
      <c r="S564" s="445"/>
      <c r="T564" s="445"/>
      <c r="U564" s="445"/>
      <c r="V564" s="445"/>
      <c r="W564" s="445"/>
      <c r="X564" s="445"/>
      <c r="Y564" s="445"/>
      <c r="Z564" s="445"/>
      <c r="AA564" s="445"/>
    </row>
    <row r="565" spans="3:27" x14ac:dyDescent="0.15">
      <c r="C565" s="445"/>
      <c r="D565" s="445"/>
      <c r="E565" s="445"/>
      <c r="F565" s="445"/>
      <c r="G565" s="445"/>
      <c r="H565" s="445"/>
      <c r="I565" s="445"/>
      <c r="J565" s="445"/>
      <c r="K565" s="445"/>
      <c r="L565" s="445"/>
      <c r="M565" s="445"/>
      <c r="N565" s="445"/>
      <c r="O565" s="445"/>
      <c r="P565" s="445"/>
      <c r="Q565" s="445"/>
      <c r="R565" s="445"/>
      <c r="S565" s="445"/>
      <c r="T565" s="445"/>
      <c r="U565" s="445"/>
      <c r="V565" s="445"/>
      <c r="W565" s="445"/>
      <c r="X565" s="445"/>
      <c r="Y565" s="445"/>
      <c r="Z565" s="445"/>
      <c r="AA565" s="445"/>
    </row>
    <row r="566" spans="3:27" x14ac:dyDescent="0.15">
      <c r="C566" s="445"/>
      <c r="D566" s="445"/>
      <c r="E566" s="445"/>
      <c r="F566" s="445"/>
      <c r="G566" s="445"/>
      <c r="H566" s="445"/>
      <c r="I566" s="445"/>
      <c r="J566" s="445"/>
      <c r="K566" s="445"/>
      <c r="L566" s="445"/>
      <c r="M566" s="445"/>
      <c r="N566" s="445"/>
      <c r="O566" s="445"/>
      <c r="P566" s="445"/>
      <c r="Q566" s="445"/>
      <c r="R566" s="445"/>
      <c r="S566" s="445"/>
      <c r="T566" s="445"/>
      <c r="U566" s="445"/>
      <c r="V566" s="445"/>
      <c r="W566" s="445"/>
      <c r="X566" s="445"/>
      <c r="Y566" s="445"/>
      <c r="Z566" s="445"/>
      <c r="AA566" s="445"/>
    </row>
    <row r="567" spans="3:27" x14ac:dyDescent="0.15">
      <c r="C567" s="445"/>
      <c r="D567" s="445"/>
      <c r="E567" s="445"/>
      <c r="F567" s="445"/>
      <c r="G567" s="445"/>
      <c r="H567" s="445"/>
      <c r="I567" s="445"/>
      <c r="J567" s="445"/>
      <c r="K567" s="445"/>
      <c r="L567" s="445"/>
      <c r="M567" s="445"/>
      <c r="N567" s="445"/>
      <c r="O567" s="445"/>
      <c r="P567" s="445"/>
      <c r="Q567" s="445"/>
      <c r="R567" s="445"/>
      <c r="S567" s="445"/>
      <c r="T567" s="445"/>
      <c r="U567" s="445"/>
      <c r="V567" s="445"/>
      <c r="W567" s="445"/>
      <c r="X567" s="445"/>
      <c r="Y567" s="445"/>
      <c r="Z567" s="445"/>
      <c r="AA567" s="445"/>
    </row>
    <row r="568" spans="3:27" x14ac:dyDescent="0.15">
      <c r="C568" s="445"/>
      <c r="D568" s="445"/>
      <c r="E568" s="445"/>
      <c r="F568" s="445"/>
      <c r="G568" s="445"/>
      <c r="H568" s="445"/>
      <c r="I568" s="445"/>
      <c r="J568" s="445"/>
      <c r="K568" s="445"/>
      <c r="L568" s="445"/>
      <c r="M568" s="445"/>
      <c r="N568" s="445"/>
      <c r="O568" s="445"/>
      <c r="P568" s="445"/>
      <c r="Q568" s="445"/>
      <c r="R568" s="445"/>
      <c r="S568" s="445"/>
      <c r="T568" s="445"/>
      <c r="U568" s="445"/>
      <c r="V568" s="445"/>
      <c r="W568" s="445"/>
      <c r="X568" s="445"/>
      <c r="Y568" s="445"/>
      <c r="Z568" s="445"/>
      <c r="AA568" s="445"/>
    </row>
    <row r="569" spans="3:27" x14ac:dyDescent="0.15">
      <c r="C569" s="445"/>
      <c r="D569" s="445"/>
      <c r="E569" s="445"/>
      <c r="F569" s="445"/>
      <c r="G569" s="445"/>
      <c r="H569" s="445"/>
      <c r="I569" s="445"/>
      <c r="J569" s="445"/>
      <c r="K569" s="445"/>
      <c r="L569" s="445"/>
      <c r="M569" s="445"/>
      <c r="N569" s="445"/>
      <c r="O569" s="445"/>
      <c r="P569" s="445"/>
      <c r="Q569" s="445"/>
      <c r="R569" s="445"/>
      <c r="S569" s="445"/>
      <c r="T569" s="445"/>
      <c r="U569" s="445"/>
      <c r="V569" s="445"/>
      <c r="W569" s="445"/>
      <c r="X569" s="445"/>
      <c r="Y569" s="445"/>
      <c r="Z569" s="445"/>
      <c r="AA569" s="445"/>
    </row>
    <row r="570" spans="3:27" x14ac:dyDescent="0.15">
      <c r="C570" s="445"/>
      <c r="D570" s="445"/>
      <c r="E570" s="445"/>
      <c r="F570" s="445"/>
      <c r="G570" s="445"/>
      <c r="H570" s="445"/>
      <c r="I570" s="445"/>
      <c r="J570" s="445"/>
      <c r="K570" s="445"/>
      <c r="L570" s="445"/>
      <c r="M570" s="445"/>
      <c r="N570" s="445"/>
      <c r="O570" s="445"/>
      <c r="P570" s="445"/>
      <c r="Q570" s="445"/>
      <c r="R570" s="445"/>
      <c r="S570" s="445"/>
      <c r="T570" s="445"/>
      <c r="U570" s="445"/>
      <c r="V570" s="445"/>
      <c r="W570" s="445"/>
      <c r="X570" s="445"/>
      <c r="Y570" s="445"/>
      <c r="Z570" s="445"/>
      <c r="AA570" s="445"/>
    </row>
    <row r="571" spans="3:27" x14ac:dyDescent="0.15">
      <c r="C571" s="445"/>
      <c r="D571" s="445"/>
      <c r="E571" s="445"/>
      <c r="F571" s="445"/>
      <c r="G571" s="445"/>
      <c r="H571" s="445"/>
      <c r="I571" s="445"/>
      <c r="J571" s="445"/>
      <c r="K571" s="445"/>
      <c r="L571" s="445"/>
      <c r="M571" s="445"/>
      <c r="N571" s="445"/>
      <c r="O571" s="445"/>
      <c r="P571" s="445"/>
      <c r="Q571" s="445"/>
      <c r="R571" s="445"/>
      <c r="S571" s="445"/>
      <c r="T571" s="445"/>
      <c r="U571" s="445"/>
      <c r="V571" s="445"/>
      <c r="W571" s="445"/>
      <c r="X571" s="445"/>
      <c r="Y571" s="445"/>
      <c r="Z571" s="445"/>
      <c r="AA571" s="445"/>
    </row>
    <row r="572" spans="3:27" x14ac:dyDescent="0.15">
      <c r="C572" s="445"/>
      <c r="D572" s="445"/>
      <c r="E572" s="445"/>
      <c r="F572" s="445"/>
      <c r="G572" s="445"/>
      <c r="H572" s="445"/>
      <c r="I572" s="445"/>
      <c r="J572" s="445"/>
      <c r="K572" s="445"/>
      <c r="L572" s="445"/>
      <c r="M572" s="445"/>
      <c r="N572" s="445"/>
      <c r="O572" s="445"/>
      <c r="P572" s="445"/>
      <c r="Q572" s="445"/>
      <c r="R572" s="445"/>
      <c r="S572" s="445"/>
      <c r="T572" s="445"/>
      <c r="U572" s="445"/>
      <c r="V572" s="445"/>
      <c r="W572" s="445"/>
      <c r="X572" s="445"/>
      <c r="Y572" s="445"/>
      <c r="Z572" s="445"/>
      <c r="AA572" s="445"/>
    </row>
    <row r="573" spans="3:27" x14ac:dyDescent="0.15">
      <c r="C573" s="445"/>
      <c r="D573" s="445"/>
      <c r="E573" s="445"/>
      <c r="F573" s="445"/>
      <c r="G573" s="445"/>
      <c r="H573" s="445"/>
      <c r="I573" s="445"/>
      <c r="J573" s="445"/>
      <c r="K573" s="445"/>
      <c r="L573" s="445"/>
      <c r="M573" s="445"/>
      <c r="N573" s="445"/>
      <c r="O573" s="445"/>
      <c r="P573" s="445"/>
      <c r="Q573" s="445"/>
      <c r="R573" s="445"/>
      <c r="S573" s="445"/>
      <c r="T573" s="445"/>
      <c r="U573" s="445"/>
      <c r="V573" s="445"/>
      <c r="W573" s="445"/>
      <c r="X573" s="445"/>
      <c r="Y573" s="445"/>
      <c r="Z573" s="445"/>
      <c r="AA573" s="445"/>
    </row>
    <row r="574" spans="3:27" x14ac:dyDescent="0.15">
      <c r="C574" s="445"/>
      <c r="D574" s="445"/>
      <c r="E574" s="445"/>
      <c r="F574" s="445"/>
      <c r="G574" s="445"/>
      <c r="H574" s="445"/>
      <c r="I574" s="445"/>
      <c r="J574" s="445"/>
      <c r="K574" s="445"/>
      <c r="L574" s="445"/>
      <c r="M574" s="445"/>
      <c r="N574" s="445"/>
      <c r="O574" s="445"/>
      <c r="P574" s="445"/>
      <c r="Q574" s="445"/>
      <c r="R574" s="445"/>
      <c r="S574" s="445"/>
      <c r="T574" s="445"/>
      <c r="U574" s="445"/>
      <c r="V574" s="445"/>
      <c r="W574" s="445"/>
      <c r="X574" s="445"/>
      <c r="Y574" s="445"/>
      <c r="Z574" s="445"/>
      <c r="AA574" s="445"/>
    </row>
    <row r="575" spans="3:27" x14ac:dyDescent="0.15">
      <c r="C575" s="445"/>
      <c r="D575" s="445"/>
      <c r="E575" s="445"/>
      <c r="F575" s="445"/>
      <c r="G575" s="445"/>
      <c r="H575" s="445"/>
      <c r="I575" s="445"/>
      <c r="J575" s="445"/>
      <c r="K575" s="445"/>
      <c r="L575" s="445"/>
      <c r="M575" s="445"/>
      <c r="N575" s="445"/>
      <c r="O575" s="445"/>
      <c r="P575" s="445"/>
      <c r="Q575" s="445"/>
      <c r="R575" s="445"/>
      <c r="S575" s="445"/>
      <c r="T575" s="445"/>
      <c r="U575" s="445"/>
      <c r="V575" s="445"/>
      <c r="W575" s="445"/>
      <c r="X575" s="445"/>
      <c r="Y575" s="445"/>
      <c r="Z575" s="445"/>
      <c r="AA575" s="445"/>
    </row>
    <row r="576" spans="3:27" x14ac:dyDescent="0.15">
      <c r="C576" s="445"/>
      <c r="D576" s="445"/>
      <c r="E576" s="445"/>
      <c r="F576" s="445"/>
      <c r="G576" s="445"/>
      <c r="H576" s="445"/>
      <c r="I576" s="445"/>
      <c r="J576" s="445"/>
      <c r="K576" s="445"/>
      <c r="L576" s="445"/>
      <c r="M576" s="445"/>
      <c r="N576" s="445"/>
      <c r="O576" s="445"/>
      <c r="P576" s="445"/>
      <c r="Q576" s="445"/>
      <c r="R576" s="445"/>
      <c r="S576" s="445"/>
      <c r="T576" s="445"/>
      <c r="U576" s="445"/>
      <c r="V576" s="445"/>
      <c r="W576" s="445"/>
      <c r="X576" s="445"/>
      <c r="Y576" s="445"/>
      <c r="Z576" s="445"/>
      <c r="AA576" s="445"/>
    </row>
    <row r="577" spans="3:27" x14ac:dyDescent="0.15">
      <c r="C577" s="445"/>
      <c r="D577" s="445"/>
      <c r="E577" s="445"/>
      <c r="F577" s="445"/>
      <c r="G577" s="445"/>
      <c r="H577" s="445"/>
      <c r="I577" s="445"/>
      <c r="J577" s="445"/>
      <c r="K577" s="445"/>
      <c r="L577" s="445"/>
      <c r="M577" s="445"/>
      <c r="N577" s="445"/>
      <c r="O577" s="445"/>
      <c r="P577" s="445"/>
      <c r="Q577" s="445"/>
      <c r="R577" s="445"/>
      <c r="S577" s="445"/>
      <c r="T577" s="445"/>
      <c r="U577" s="445"/>
      <c r="V577" s="445"/>
      <c r="W577" s="445"/>
      <c r="X577" s="445"/>
      <c r="Y577" s="445"/>
      <c r="Z577" s="445"/>
      <c r="AA577" s="445"/>
    </row>
    <row r="578" spans="3:27" x14ac:dyDescent="0.15">
      <c r="C578" s="445"/>
      <c r="D578" s="445"/>
      <c r="E578" s="445"/>
      <c r="F578" s="445"/>
      <c r="G578" s="445"/>
      <c r="H578" s="445"/>
      <c r="I578" s="445"/>
      <c r="J578" s="445"/>
      <c r="K578" s="445"/>
      <c r="L578" s="445"/>
      <c r="M578" s="445"/>
      <c r="N578" s="445"/>
      <c r="O578" s="445"/>
      <c r="P578" s="445"/>
      <c r="Q578" s="445"/>
      <c r="R578" s="445"/>
      <c r="S578" s="445"/>
      <c r="T578" s="445"/>
      <c r="U578" s="445"/>
      <c r="V578" s="445"/>
      <c r="W578" s="445"/>
      <c r="X578" s="445"/>
      <c r="Y578" s="445"/>
      <c r="Z578" s="445"/>
      <c r="AA578" s="445"/>
    </row>
    <row r="579" spans="3:27" x14ac:dyDescent="0.15">
      <c r="C579" s="445"/>
      <c r="D579" s="445"/>
      <c r="E579" s="445"/>
      <c r="F579" s="445"/>
      <c r="G579" s="445"/>
      <c r="H579" s="445"/>
      <c r="I579" s="445"/>
      <c r="J579" s="445"/>
      <c r="K579" s="445"/>
      <c r="L579" s="445"/>
      <c r="M579" s="445"/>
      <c r="N579" s="445"/>
      <c r="O579" s="445"/>
      <c r="P579" s="445"/>
      <c r="Q579" s="445"/>
      <c r="R579" s="445"/>
      <c r="S579" s="445"/>
      <c r="T579" s="445"/>
      <c r="U579" s="445"/>
      <c r="V579" s="445"/>
      <c r="W579" s="445"/>
      <c r="X579" s="445"/>
      <c r="Y579" s="445"/>
      <c r="Z579" s="445"/>
      <c r="AA579" s="445"/>
    </row>
    <row r="580" spans="3:27" x14ac:dyDescent="0.15">
      <c r="C580" s="445"/>
      <c r="D580" s="445"/>
      <c r="E580" s="445"/>
      <c r="F580" s="445"/>
      <c r="G580" s="445"/>
      <c r="H580" s="445"/>
      <c r="I580" s="445"/>
      <c r="J580" s="445"/>
      <c r="K580" s="445"/>
      <c r="L580" s="445"/>
      <c r="M580" s="445"/>
      <c r="N580" s="445"/>
      <c r="O580" s="445"/>
      <c r="P580" s="445"/>
      <c r="Q580" s="445"/>
      <c r="R580" s="445"/>
      <c r="S580" s="445"/>
      <c r="T580" s="445"/>
      <c r="U580" s="445"/>
      <c r="V580" s="445"/>
      <c r="W580" s="445"/>
      <c r="X580" s="445"/>
      <c r="Y580" s="445"/>
      <c r="Z580" s="445"/>
      <c r="AA580" s="445"/>
    </row>
    <row r="581" spans="3:27" x14ac:dyDescent="0.15">
      <c r="C581" s="445"/>
      <c r="D581" s="445"/>
      <c r="E581" s="445"/>
      <c r="F581" s="445"/>
      <c r="G581" s="445"/>
      <c r="H581" s="445"/>
      <c r="I581" s="445"/>
      <c r="J581" s="445"/>
      <c r="K581" s="445"/>
      <c r="L581" s="445"/>
      <c r="M581" s="445"/>
      <c r="N581" s="445"/>
      <c r="O581" s="445"/>
      <c r="P581" s="445"/>
      <c r="Q581" s="445"/>
      <c r="R581" s="445"/>
      <c r="S581" s="445"/>
      <c r="T581" s="445"/>
      <c r="U581" s="445"/>
      <c r="V581" s="445"/>
      <c r="W581" s="445"/>
      <c r="X581" s="445"/>
      <c r="Y581" s="445"/>
      <c r="Z581" s="445"/>
      <c r="AA581" s="445"/>
    </row>
    <row r="582" spans="3:27" x14ac:dyDescent="0.15">
      <c r="C582" s="445"/>
      <c r="D582" s="445"/>
      <c r="E582" s="445"/>
      <c r="F582" s="445"/>
      <c r="G582" s="445"/>
      <c r="H582" s="445"/>
      <c r="I582" s="445"/>
      <c r="J582" s="445"/>
      <c r="K582" s="445"/>
      <c r="L582" s="445"/>
      <c r="M582" s="445"/>
      <c r="N582" s="445"/>
      <c r="O582" s="445"/>
      <c r="P582" s="445"/>
      <c r="Q582" s="445"/>
      <c r="R582" s="445"/>
      <c r="S582" s="445"/>
      <c r="T582" s="445"/>
      <c r="U582" s="445"/>
      <c r="V582" s="445"/>
      <c r="W582" s="445"/>
      <c r="X582" s="445"/>
      <c r="Y582" s="445"/>
      <c r="Z582" s="445"/>
      <c r="AA582" s="445"/>
    </row>
    <row r="583" spans="3:27" x14ac:dyDescent="0.15">
      <c r="C583" s="445"/>
      <c r="D583" s="445"/>
      <c r="E583" s="445"/>
      <c r="F583" s="445"/>
      <c r="G583" s="445"/>
      <c r="H583" s="445"/>
      <c r="I583" s="445"/>
      <c r="J583" s="445"/>
      <c r="K583" s="445"/>
      <c r="L583" s="445"/>
      <c r="M583" s="445"/>
      <c r="N583" s="445"/>
      <c r="O583" s="445"/>
      <c r="P583" s="445"/>
      <c r="Q583" s="445"/>
      <c r="R583" s="445"/>
      <c r="S583" s="445"/>
      <c r="T583" s="445"/>
      <c r="U583" s="445"/>
      <c r="V583" s="445"/>
      <c r="W583" s="445"/>
      <c r="X583" s="445"/>
      <c r="Y583" s="445"/>
      <c r="Z583" s="445"/>
      <c r="AA583" s="445"/>
    </row>
    <row r="584" spans="3:27" x14ac:dyDescent="0.15">
      <c r="C584" s="445"/>
      <c r="D584" s="445"/>
      <c r="E584" s="445"/>
      <c r="F584" s="445"/>
      <c r="G584" s="445"/>
      <c r="H584" s="445"/>
      <c r="I584" s="445"/>
      <c r="J584" s="445"/>
      <c r="K584" s="445"/>
      <c r="L584" s="445"/>
      <c r="M584" s="445"/>
      <c r="N584" s="445"/>
      <c r="O584" s="445"/>
      <c r="P584" s="445"/>
      <c r="Q584" s="445"/>
      <c r="R584" s="445"/>
      <c r="S584" s="445"/>
      <c r="T584" s="445"/>
      <c r="U584" s="445"/>
      <c r="V584" s="445"/>
      <c r="W584" s="445"/>
      <c r="X584" s="445"/>
      <c r="Y584" s="445"/>
      <c r="Z584" s="445"/>
      <c r="AA584" s="445"/>
    </row>
    <row r="585" spans="3:27" x14ac:dyDescent="0.15">
      <c r="C585" s="445"/>
      <c r="D585" s="445"/>
      <c r="E585" s="445"/>
      <c r="F585" s="445"/>
      <c r="G585" s="445"/>
      <c r="H585" s="445"/>
      <c r="I585" s="445"/>
      <c r="J585" s="445"/>
      <c r="K585" s="445"/>
      <c r="L585" s="445"/>
      <c r="M585" s="445"/>
      <c r="N585" s="445"/>
      <c r="O585" s="445"/>
      <c r="P585" s="445"/>
      <c r="Q585" s="445"/>
      <c r="R585" s="445"/>
      <c r="S585" s="445"/>
      <c r="T585" s="445"/>
      <c r="U585" s="445"/>
      <c r="V585" s="445"/>
      <c r="W585" s="445"/>
      <c r="X585" s="445"/>
      <c r="Y585" s="445"/>
      <c r="Z585" s="445"/>
      <c r="AA585" s="445"/>
    </row>
    <row r="586" spans="3:27" x14ac:dyDescent="0.15">
      <c r="C586" s="445"/>
      <c r="D586" s="445"/>
      <c r="E586" s="445"/>
      <c r="F586" s="445"/>
      <c r="G586" s="445"/>
      <c r="H586" s="445"/>
      <c r="I586" s="445"/>
      <c r="J586" s="445"/>
      <c r="K586" s="445"/>
      <c r="L586" s="445"/>
      <c r="M586" s="445"/>
      <c r="N586" s="445"/>
      <c r="O586" s="445"/>
      <c r="P586" s="445"/>
      <c r="Q586" s="445"/>
      <c r="R586" s="445"/>
      <c r="S586" s="445"/>
      <c r="T586" s="445"/>
      <c r="U586" s="445"/>
      <c r="V586" s="445"/>
      <c r="W586" s="445"/>
      <c r="X586" s="445"/>
      <c r="Y586" s="445"/>
      <c r="Z586" s="445"/>
      <c r="AA586" s="445"/>
    </row>
    <row r="587" spans="3:27" x14ac:dyDescent="0.15">
      <c r="C587" s="445"/>
      <c r="D587" s="445"/>
      <c r="E587" s="445"/>
      <c r="F587" s="445"/>
      <c r="G587" s="445"/>
      <c r="H587" s="445"/>
      <c r="I587" s="445"/>
      <c r="J587" s="445"/>
      <c r="K587" s="445"/>
      <c r="L587" s="445"/>
      <c r="M587" s="445"/>
      <c r="N587" s="445"/>
      <c r="O587" s="445"/>
      <c r="P587" s="445"/>
      <c r="Q587" s="445"/>
      <c r="R587" s="445"/>
      <c r="S587" s="445"/>
      <c r="T587" s="445"/>
      <c r="U587" s="445"/>
      <c r="V587" s="445"/>
      <c r="W587" s="445"/>
      <c r="X587" s="445"/>
      <c r="Y587" s="445"/>
      <c r="Z587" s="445"/>
      <c r="AA587" s="445"/>
    </row>
    <row r="588" spans="3:27" x14ac:dyDescent="0.15">
      <c r="C588" s="445"/>
      <c r="D588" s="445"/>
      <c r="E588" s="445"/>
      <c r="F588" s="445"/>
      <c r="G588" s="445"/>
      <c r="H588" s="445"/>
      <c r="I588" s="445"/>
      <c r="J588" s="445"/>
      <c r="K588" s="445"/>
      <c r="L588" s="445"/>
      <c r="M588" s="445"/>
      <c r="N588" s="445"/>
      <c r="O588" s="445"/>
      <c r="P588" s="445"/>
      <c r="Q588" s="445"/>
      <c r="R588" s="445"/>
      <c r="S588" s="445"/>
      <c r="T588" s="445"/>
      <c r="U588" s="445"/>
      <c r="V588" s="445"/>
      <c r="W588" s="445"/>
      <c r="X588" s="445"/>
      <c r="Y588" s="445"/>
      <c r="Z588" s="445"/>
      <c r="AA588" s="445"/>
    </row>
    <row r="589" spans="3:27" x14ac:dyDescent="0.15">
      <c r="C589" s="445"/>
      <c r="D589" s="445"/>
      <c r="E589" s="445"/>
      <c r="F589" s="445"/>
      <c r="G589" s="445"/>
      <c r="H589" s="445"/>
      <c r="I589" s="445"/>
      <c r="J589" s="445"/>
      <c r="K589" s="445"/>
      <c r="L589" s="445"/>
      <c r="M589" s="445"/>
      <c r="N589" s="445"/>
      <c r="O589" s="445"/>
      <c r="P589" s="445"/>
      <c r="Q589" s="445"/>
      <c r="R589" s="445"/>
      <c r="S589" s="445"/>
      <c r="T589" s="445"/>
      <c r="U589" s="445"/>
      <c r="V589" s="445"/>
      <c r="W589" s="445"/>
      <c r="X589" s="445"/>
      <c r="Y589" s="445"/>
      <c r="Z589" s="445"/>
      <c r="AA589" s="445"/>
    </row>
    <row r="590" spans="3:27" x14ac:dyDescent="0.15">
      <c r="C590" s="445"/>
      <c r="D590" s="445"/>
      <c r="E590" s="445"/>
      <c r="F590" s="445"/>
      <c r="G590" s="445"/>
      <c r="H590" s="445"/>
      <c r="I590" s="445"/>
      <c r="J590" s="445"/>
      <c r="K590" s="445"/>
      <c r="L590" s="445"/>
      <c r="M590" s="445"/>
      <c r="N590" s="445"/>
      <c r="O590" s="445"/>
      <c r="P590" s="445"/>
      <c r="Q590" s="445"/>
      <c r="R590" s="445"/>
      <c r="S590" s="445"/>
      <c r="T590" s="445"/>
      <c r="U590" s="445"/>
      <c r="V590" s="445"/>
      <c r="W590" s="445"/>
      <c r="X590" s="445"/>
      <c r="Y590" s="445"/>
      <c r="Z590" s="445"/>
      <c r="AA590" s="445"/>
    </row>
    <row r="591" spans="3:27" x14ac:dyDescent="0.15">
      <c r="C591" s="445"/>
      <c r="D591" s="445"/>
      <c r="E591" s="445"/>
      <c r="F591" s="445"/>
      <c r="G591" s="445"/>
      <c r="H591" s="445"/>
      <c r="I591" s="445"/>
      <c r="J591" s="445"/>
      <c r="K591" s="445"/>
      <c r="L591" s="445"/>
      <c r="M591" s="445"/>
      <c r="N591" s="445"/>
      <c r="O591" s="445"/>
      <c r="P591" s="445"/>
      <c r="Q591" s="445"/>
      <c r="R591" s="445"/>
      <c r="S591" s="445"/>
      <c r="T591" s="445"/>
      <c r="U591" s="445"/>
      <c r="V591" s="445"/>
      <c r="W591" s="445"/>
      <c r="X591" s="445"/>
      <c r="Y591" s="445"/>
      <c r="Z591" s="445"/>
      <c r="AA591" s="445"/>
    </row>
    <row r="592" spans="3:27" x14ac:dyDescent="0.15">
      <c r="C592" s="445"/>
      <c r="D592" s="445"/>
      <c r="E592" s="445"/>
      <c r="F592" s="445"/>
      <c r="G592" s="445"/>
      <c r="H592" s="445"/>
      <c r="I592" s="445"/>
      <c r="J592" s="445"/>
      <c r="K592" s="445"/>
      <c r="L592" s="445"/>
      <c r="M592" s="445"/>
      <c r="N592" s="445"/>
      <c r="O592" s="445"/>
      <c r="P592" s="445"/>
      <c r="Q592" s="445"/>
      <c r="R592" s="445"/>
      <c r="S592" s="445"/>
      <c r="T592" s="445"/>
      <c r="U592" s="445"/>
      <c r="V592" s="445"/>
      <c r="W592" s="445"/>
      <c r="X592" s="445"/>
      <c r="Y592" s="445"/>
      <c r="Z592" s="445"/>
      <c r="AA592" s="445"/>
    </row>
    <row r="593" spans="3:27" x14ac:dyDescent="0.15">
      <c r="C593" s="445"/>
      <c r="D593" s="445"/>
      <c r="E593" s="445"/>
      <c r="F593" s="445"/>
      <c r="G593" s="445"/>
      <c r="H593" s="445"/>
      <c r="I593" s="445"/>
      <c r="J593" s="445"/>
      <c r="K593" s="445"/>
      <c r="L593" s="445"/>
      <c r="M593" s="445"/>
      <c r="N593" s="445"/>
      <c r="O593" s="445"/>
      <c r="P593" s="445"/>
      <c r="Q593" s="445"/>
      <c r="R593" s="445"/>
      <c r="S593" s="445"/>
      <c r="T593" s="445"/>
      <c r="U593" s="445"/>
      <c r="V593" s="445"/>
      <c r="W593" s="445"/>
      <c r="X593" s="445"/>
      <c r="Y593" s="445"/>
      <c r="Z593" s="445"/>
      <c r="AA593" s="445"/>
    </row>
    <row r="594" spans="3:27" x14ac:dyDescent="0.15">
      <c r="C594" s="445"/>
      <c r="D594" s="445"/>
      <c r="E594" s="445"/>
      <c r="F594" s="445"/>
      <c r="G594" s="445"/>
      <c r="H594" s="445"/>
      <c r="I594" s="445"/>
      <c r="J594" s="445"/>
      <c r="K594" s="445"/>
      <c r="L594" s="445"/>
      <c r="M594" s="445"/>
      <c r="N594" s="445"/>
      <c r="O594" s="445"/>
      <c r="P594" s="445"/>
      <c r="Q594" s="445"/>
      <c r="R594" s="445"/>
      <c r="S594" s="445"/>
      <c r="T594" s="445"/>
      <c r="U594" s="445"/>
      <c r="V594" s="445"/>
      <c r="W594" s="445"/>
      <c r="X594" s="445"/>
      <c r="Y594" s="445"/>
      <c r="Z594" s="445"/>
      <c r="AA594" s="445"/>
    </row>
    <row r="595" spans="3:27" x14ac:dyDescent="0.15">
      <c r="C595" s="445"/>
      <c r="D595" s="445"/>
      <c r="E595" s="445"/>
      <c r="F595" s="445"/>
      <c r="G595" s="445"/>
      <c r="H595" s="445"/>
      <c r="I595" s="445"/>
      <c r="J595" s="445"/>
      <c r="K595" s="445"/>
      <c r="L595" s="445"/>
      <c r="M595" s="445"/>
      <c r="N595" s="445"/>
      <c r="O595" s="445"/>
      <c r="P595" s="445"/>
      <c r="Q595" s="445"/>
      <c r="R595" s="445"/>
      <c r="S595" s="445"/>
      <c r="T595" s="445"/>
      <c r="U595" s="445"/>
      <c r="V595" s="445"/>
      <c r="W595" s="445"/>
      <c r="X595" s="445"/>
      <c r="Y595" s="445"/>
      <c r="Z595" s="445"/>
      <c r="AA595" s="445"/>
    </row>
    <row r="596" spans="3:27" x14ac:dyDescent="0.15">
      <c r="C596" s="445"/>
      <c r="D596" s="445"/>
      <c r="E596" s="445"/>
      <c r="F596" s="445"/>
      <c r="G596" s="445"/>
      <c r="H596" s="445"/>
      <c r="I596" s="445"/>
      <c r="J596" s="445"/>
      <c r="K596" s="445"/>
      <c r="L596" s="445"/>
      <c r="M596" s="445"/>
      <c r="N596" s="445"/>
      <c r="O596" s="445"/>
      <c r="P596" s="445"/>
      <c r="Q596" s="445"/>
      <c r="R596" s="445"/>
      <c r="S596" s="445"/>
      <c r="T596" s="445"/>
      <c r="U596" s="445"/>
      <c r="V596" s="445"/>
      <c r="W596" s="445"/>
      <c r="X596" s="445"/>
      <c r="Y596" s="445"/>
      <c r="Z596" s="445"/>
      <c r="AA596" s="445"/>
    </row>
    <row r="597" spans="3:27" x14ac:dyDescent="0.15">
      <c r="C597" s="445"/>
      <c r="D597" s="445"/>
      <c r="E597" s="445"/>
      <c r="F597" s="445"/>
      <c r="G597" s="445"/>
      <c r="H597" s="445"/>
      <c r="I597" s="445"/>
      <c r="J597" s="445"/>
      <c r="K597" s="445"/>
      <c r="L597" s="445"/>
      <c r="M597" s="445"/>
      <c r="N597" s="445"/>
      <c r="O597" s="445"/>
      <c r="P597" s="445"/>
      <c r="Q597" s="445"/>
      <c r="R597" s="445"/>
      <c r="S597" s="445"/>
      <c r="T597" s="445"/>
      <c r="U597" s="445"/>
      <c r="V597" s="445"/>
      <c r="W597" s="445"/>
      <c r="X597" s="445"/>
      <c r="Y597" s="445"/>
      <c r="Z597" s="445"/>
      <c r="AA597" s="445"/>
    </row>
    <row r="598" spans="3:27" x14ac:dyDescent="0.15">
      <c r="C598" s="445"/>
      <c r="D598" s="445"/>
      <c r="E598" s="445"/>
      <c r="F598" s="445"/>
      <c r="G598" s="445"/>
      <c r="H598" s="445"/>
      <c r="I598" s="445"/>
      <c r="J598" s="445"/>
      <c r="K598" s="445"/>
      <c r="L598" s="445"/>
      <c r="M598" s="445"/>
      <c r="N598" s="445"/>
      <c r="O598" s="445"/>
      <c r="P598" s="445"/>
      <c r="Q598" s="445"/>
      <c r="R598" s="445"/>
      <c r="S598" s="445"/>
      <c r="T598" s="445"/>
      <c r="U598" s="445"/>
      <c r="V598" s="445"/>
      <c r="W598" s="445"/>
      <c r="X598" s="445"/>
      <c r="Y598" s="445"/>
      <c r="Z598" s="445"/>
      <c r="AA598" s="445"/>
    </row>
    <row r="599" spans="3:27" x14ac:dyDescent="0.15">
      <c r="C599" s="445"/>
      <c r="D599" s="445"/>
      <c r="E599" s="445"/>
      <c r="F599" s="445"/>
      <c r="G599" s="445"/>
      <c r="H599" s="445"/>
      <c r="I599" s="445"/>
      <c r="J599" s="445"/>
      <c r="K599" s="445"/>
      <c r="L599" s="445"/>
      <c r="M599" s="445"/>
      <c r="N599" s="445"/>
      <c r="O599" s="445"/>
      <c r="P599" s="445"/>
      <c r="Q599" s="445"/>
      <c r="R599" s="445"/>
      <c r="S599" s="445"/>
      <c r="T599" s="445"/>
      <c r="U599" s="445"/>
      <c r="V599" s="445"/>
      <c r="W599" s="445"/>
      <c r="X599" s="445"/>
      <c r="Y599" s="445"/>
      <c r="Z599" s="445"/>
      <c r="AA599" s="445"/>
    </row>
    <row r="600" spans="3:27" x14ac:dyDescent="0.15">
      <c r="C600" s="445"/>
      <c r="D600" s="445"/>
      <c r="E600" s="445"/>
      <c r="F600" s="445"/>
      <c r="G600" s="445"/>
      <c r="H600" s="445"/>
      <c r="I600" s="445"/>
      <c r="J600" s="445"/>
      <c r="K600" s="445"/>
      <c r="L600" s="445"/>
      <c r="M600" s="445"/>
      <c r="N600" s="445"/>
      <c r="O600" s="445"/>
      <c r="P600" s="445"/>
      <c r="Q600" s="445"/>
      <c r="R600" s="445"/>
      <c r="S600" s="445"/>
      <c r="T600" s="445"/>
      <c r="U600" s="445"/>
      <c r="V600" s="445"/>
      <c r="W600" s="445"/>
      <c r="X600" s="445"/>
      <c r="Y600" s="445"/>
      <c r="Z600" s="445"/>
      <c r="AA600" s="445"/>
    </row>
    <row r="601" spans="3:27" x14ac:dyDescent="0.15">
      <c r="C601" s="445"/>
      <c r="D601" s="445"/>
      <c r="E601" s="445"/>
      <c r="F601" s="445"/>
      <c r="G601" s="445"/>
      <c r="H601" s="445"/>
      <c r="I601" s="445"/>
      <c r="J601" s="445"/>
      <c r="K601" s="445"/>
      <c r="L601" s="445"/>
      <c r="M601" s="445"/>
      <c r="N601" s="445"/>
      <c r="O601" s="445"/>
      <c r="P601" s="445"/>
      <c r="Q601" s="445"/>
      <c r="R601" s="445"/>
      <c r="S601" s="445"/>
      <c r="T601" s="445"/>
      <c r="U601" s="445"/>
      <c r="V601" s="445"/>
      <c r="W601" s="445"/>
      <c r="X601" s="445"/>
      <c r="Y601" s="445"/>
      <c r="Z601" s="445"/>
      <c r="AA601" s="445"/>
    </row>
    <row r="602" spans="3:27" x14ac:dyDescent="0.15">
      <c r="C602" s="445"/>
      <c r="D602" s="445"/>
      <c r="E602" s="445"/>
      <c r="F602" s="445"/>
      <c r="G602" s="445"/>
      <c r="H602" s="445"/>
      <c r="I602" s="445"/>
      <c r="J602" s="445"/>
      <c r="K602" s="445"/>
      <c r="L602" s="445"/>
      <c r="M602" s="445"/>
      <c r="N602" s="445"/>
      <c r="O602" s="445"/>
      <c r="P602" s="445"/>
      <c r="Q602" s="445"/>
      <c r="R602" s="445"/>
      <c r="S602" s="445"/>
      <c r="T602" s="445"/>
      <c r="U602" s="445"/>
      <c r="V602" s="445"/>
      <c r="W602" s="445"/>
      <c r="X602" s="445"/>
      <c r="Y602" s="445"/>
      <c r="Z602" s="445"/>
      <c r="AA602" s="445"/>
    </row>
    <row r="603" spans="3:27" x14ac:dyDescent="0.15">
      <c r="C603" s="445"/>
      <c r="D603" s="445"/>
      <c r="E603" s="445"/>
      <c r="F603" s="445"/>
      <c r="G603" s="445"/>
      <c r="H603" s="445"/>
      <c r="I603" s="445"/>
      <c r="J603" s="445"/>
      <c r="K603" s="445"/>
      <c r="L603" s="445"/>
      <c r="M603" s="445"/>
      <c r="N603" s="445"/>
      <c r="O603" s="445"/>
      <c r="P603" s="445"/>
      <c r="Q603" s="445"/>
      <c r="R603" s="445"/>
      <c r="S603" s="445"/>
      <c r="T603" s="445"/>
      <c r="U603" s="445"/>
      <c r="V603" s="445"/>
      <c r="W603" s="445"/>
      <c r="X603" s="445"/>
      <c r="Y603" s="445"/>
      <c r="Z603" s="445"/>
      <c r="AA603" s="445"/>
    </row>
    <row r="604" spans="3:27" x14ac:dyDescent="0.15">
      <c r="C604" s="445"/>
      <c r="D604" s="445"/>
      <c r="E604" s="445"/>
      <c r="F604" s="445"/>
      <c r="G604" s="445"/>
      <c r="H604" s="445"/>
      <c r="I604" s="445"/>
      <c r="J604" s="445"/>
      <c r="K604" s="445"/>
      <c r="L604" s="445"/>
      <c r="M604" s="445"/>
      <c r="N604" s="445"/>
      <c r="O604" s="445"/>
      <c r="P604" s="445"/>
      <c r="Q604" s="445"/>
      <c r="R604" s="445"/>
      <c r="S604" s="445"/>
      <c r="T604" s="445"/>
      <c r="U604" s="445"/>
      <c r="V604" s="445"/>
      <c r="W604" s="445"/>
      <c r="X604" s="445"/>
      <c r="Y604" s="445"/>
      <c r="Z604" s="445"/>
      <c r="AA604" s="445"/>
    </row>
    <row r="605" spans="3:27" x14ac:dyDescent="0.15">
      <c r="C605" s="445"/>
      <c r="D605" s="445"/>
      <c r="E605" s="445"/>
      <c r="F605" s="445"/>
      <c r="G605" s="445"/>
      <c r="H605" s="445"/>
      <c r="I605" s="445"/>
      <c r="J605" s="445"/>
      <c r="K605" s="445"/>
      <c r="L605" s="445"/>
      <c r="M605" s="445"/>
      <c r="N605" s="445"/>
      <c r="O605" s="445"/>
      <c r="P605" s="445"/>
      <c r="Q605" s="445"/>
      <c r="R605" s="445"/>
      <c r="S605" s="445"/>
      <c r="T605" s="445"/>
      <c r="U605" s="445"/>
      <c r="V605" s="445"/>
      <c r="W605" s="445"/>
      <c r="X605" s="445"/>
      <c r="Y605" s="445"/>
      <c r="Z605" s="445"/>
      <c r="AA605" s="445"/>
    </row>
    <row r="606" spans="3:27" x14ac:dyDescent="0.15">
      <c r="C606" s="445"/>
      <c r="D606" s="445"/>
      <c r="E606" s="445"/>
      <c r="F606" s="445"/>
      <c r="G606" s="445"/>
      <c r="H606" s="445"/>
      <c r="I606" s="445"/>
      <c r="J606" s="445"/>
      <c r="K606" s="445"/>
      <c r="L606" s="445"/>
      <c r="M606" s="445"/>
      <c r="N606" s="445"/>
      <c r="O606" s="445"/>
      <c r="P606" s="445"/>
      <c r="Q606" s="445"/>
      <c r="R606" s="445"/>
      <c r="S606" s="445"/>
      <c r="T606" s="445"/>
      <c r="U606" s="445"/>
      <c r="V606" s="445"/>
      <c r="W606" s="445"/>
      <c r="X606" s="445"/>
      <c r="Y606" s="445"/>
      <c r="Z606" s="445"/>
      <c r="AA606" s="445"/>
    </row>
    <row r="607" spans="3:27" x14ac:dyDescent="0.15">
      <c r="C607" s="445"/>
      <c r="D607" s="445"/>
      <c r="E607" s="445"/>
      <c r="F607" s="445"/>
      <c r="G607" s="445"/>
      <c r="H607" s="445"/>
      <c r="I607" s="445"/>
      <c r="J607" s="445"/>
      <c r="K607" s="445"/>
      <c r="L607" s="445"/>
      <c r="M607" s="445"/>
      <c r="N607" s="445"/>
      <c r="O607" s="445"/>
      <c r="P607" s="445"/>
      <c r="Q607" s="445"/>
      <c r="R607" s="445"/>
      <c r="S607" s="445"/>
      <c r="T607" s="445"/>
      <c r="U607" s="445"/>
      <c r="V607" s="445"/>
      <c r="W607" s="445"/>
      <c r="X607" s="445"/>
      <c r="Y607" s="445"/>
      <c r="Z607" s="445"/>
      <c r="AA607" s="445"/>
    </row>
    <row r="608" spans="3:27" x14ac:dyDescent="0.15">
      <c r="C608" s="445"/>
      <c r="D608" s="445"/>
      <c r="E608" s="445"/>
      <c r="F608" s="445"/>
      <c r="G608" s="445"/>
      <c r="H608" s="445"/>
      <c r="I608" s="445"/>
      <c r="J608" s="445"/>
      <c r="K608" s="445"/>
      <c r="L608" s="445"/>
      <c r="M608" s="445"/>
      <c r="N608" s="445"/>
      <c r="O608" s="445"/>
      <c r="P608" s="445"/>
      <c r="Q608" s="445"/>
      <c r="R608" s="445"/>
      <c r="S608" s="445"/>
      <c r="T608" s="445"/>
      <c r="U608" s="445"/>
      <c r="V608" s="445"/>
      <c r="W608" s="445"/>
      <c r="X608" s="445"/>
      <c r="Y608" s="445"/>
      <c r="Z608" s="445"/>
      <c r="AA608" s="445"/>
    </row>
    <row r="609" spans="3:27" x14ac:dyDescent="0.15">
      <c r="C609" s="445"/>
      <c r="D609" s="445"/>
      <c r="E609" s="445"/>
      <c r="F609" s="445"/>
      <c r="G609" s="445"/>
      <c r="H609" s="445"/>
      <c r="I609" s="445"/>
      <c r="J609" s="445"/>
      <c r="K609" s="445"/>
      <c r="L609" s="445"/>
      <c r="M609" s="445"/>
      <c r="N609" s="445"/>
      <c r="O609" s="445"/>
      <c r="P609" s="445"/>
      <c r="Q609" s="445"/>
      <c r="R609" s="445"/>
      <c r="S609" s="445"/>
      <c r="T609" s="445"/>
      <c r="U609" s="445"/>
      <c r="V609" s="445"/>
      <c r="W609" s="445"/>
      <c r="X609" s="445"/>
      <c r="Y609" s="445"/>
      <c r="Z609" s="445"/>
      <c r="AA609" s="445"/>
    </row>
    <row r="610" spans="3:27" x14ac:dyDescent="0.15">
      <c r="C610" s="445"/>
      <c r="D610" s="445"/>
      <c r="E610" s="445"/>
      <c r="F610" s="445"/>
      <c r="G610" s="445"/>
      <c r="H610" s="445"/>
      <c r="I610" s="445"/>
      <c r="J610" s="445"/>
      <c r="K610" s="445"/>
      <c r="L610" s="445"/>
      <c r="M610" s="445"/>
      <c r="N610" s="445"/>
      <c r="O610" s="445"/>
      <c r="P610" s="445"/>
      <c r="Q610" s="445"/>
      <c r="R610" s="445"/>
      <c r="S610" s="445"/>
      <c r="T610" s="445"/>
      <c r="U610" s="445"/>
      <c r="V610" s="445"/>
      <c r="W610" s="445"/>
      <c r="X610" s="445"/>
      <c r="Y610" s="445"/>
      <c r="Z610" s="445"/>
      <c r="AA610" s="445"/>
    </row>
    <row r="611" spans="3:27" x14ac:dyDescent="0.15">
      <c r="C611" s="445"/>
      <c r="D611" s="445"/>
      <c r="E611" s="445"/>
      <c r="F611" s="445"/>
      <c r="G611" s="445"/>
      <c r="H611" s="445"/>
      <c r="I611" s="445"/>
      <c r="J611" s="445"/>
      <c r="K611" s="445"/>
      <c r="L611" s="445"/>
      <c r="M611" s="445"/>
      <c r="N611" s="445"/>
      <c r="O611" s="445"/>
      <c r="P611" s="445"/>
      <c r="Q611" s="445"/>
      <c r="R611" s="445"/>
      <c r="S611" s="445"/>
      <c r="T611" s="445"/>
      <c r="U611" s="445"/>
      <c r="V611" s="445"/>
      <c r="W611" s="445"/>
      <c r="X611" s="445"/>
      <c r="Y611" s="445"/>
      <c r="Z611" s="445"/>
      <c r="AA611" s="445"/>
    </row>
    <row r="612" spans="3:27" x14ac:dyDescent="0.15">
      <c r="C612" s="445"/>
      <c r="D612" s="445"/>
      <c r="E612" s="445"/>
      <c r="F612" s="445"/>
      <c r="G612" s="445"/>
      <c r="H612" s="445"/>
      <c r="I612" s="445"/>
      <c r="J612" s="445"/>
      <c r="K612" s="445"/>
      <c r="L612" s="445"/>
      <c r="M612" s="445"/>
      <c r="N612" s="445"/>
      <c r="O612" s="445"/>
      <c r="P612" s="445"/>
      <c r="Q612" s="445"/>
      <c r="R612" s="445"/>
      <c r="S612" s="445"/>
      <c r="T612" s="445"/>
      <c r="U612" s="445"/>
      <c r="V612" s="445"/>
      <c r="W612" s="445"/>
      <c r="X612" s="445"/>
      <c r="Y612" s="445"/>
      <c r="Z612" s="445"/>
      <c r="AA612" s="445"/>
    </row>
    <row r="613" spans="3:27" x14ac:dyDescent="0.15">
      <c r="C613" s="445"/>
      <c r="D613" s="445"/>
      <c r="E613" s="445"/>
      <c r="F613" s="445"/>
      <c r="G613" s="445"/>
      <c r="H613" s="445"/>
      <c r="I613" s="445"/>
      <c r="J613" s="445"/>
      <c r="K613" s="445"/>
      <c r="L613" s="445"/>
      <c r="M613" s="445"/>
      <c r="N613" s="445"/>
      <c r="O613" s="445"/>
      <c r="P613" s="445"/>
      <c r="Q613" s="445"/>
      <c r="R613" s="445"/>
      <c r="S613" s="445"/>
      <c r="T613" s="445"/>
      <c r="U613" s="445"/>
      <c r="V613" s="445"/>
      <c r="W613" s="445"/>
      <c r="X613" s="445"/>
      <c r="Y613" s="445"/>
      <c r="Z613" s="445"/>
      <c r="AA613" s="445"/>
    </row>
    <row r="614" spans="3:27" x14ac:dyDescent="0.15">
      <c r="C614" s="445"/>
      <c r="D614" s="445"/>
      <c r="E614" s="445"/>
      <c r="F614" s="445"/>
      <c r="G614" s="445"/>
      <c r="H614" s="445"/>
      <c r="I614" s="445"/>
      <c r="J614" s="445"/>
      <c r="K614" s="445"/>
      <c r="L614" s="445"/>
      <c r="M614" s="445"/>
      <c r="N614" s="445"/>
      <c r="O614" s="445"/>
      <c r="P614" s="445"/>
      <c r="Q614" s="445"/>
      <c r="R614" s="445"/>
      <c r="S614" s="445"/>
      <c r="T614" s="445"/>
      <c r="U614" s="445"/>
      <c r="V614" s="445"/>
      <c r="W614" s="445"/>
      <c r="X614" s="445"/>
      <c r="Y614" s="445"/>
      <c r="Z614" s="445"/>
      <c r="AA614" s="445"/>
    </row>
    <row r="615" spans="3:27" x14ac:dyDescent="0.15">
      <c r="C615" s="445"/>
      <c r="D615" s="445"/>
      <c r="E615" s="445"/>
      <c r="F615" s="445"/>
      <c r="G615" s="445"/>
      <c r="H615" s="445"/>
      <c r="I615" s="445"/>
      <c r="J615" s="445"/>
      <c r="K615" s="445"/>
      <c r="L615" s="445"/>
      <c r="M615" s="445"/>
      <c r="N615" s="445"/>
      <c r="O615" s="445"/>
      <c r="P615" s="445"/>
      <c r="Q615" s="445"/>
      <c r="R615" s="445"/>
      <c r="S615" s="445"/>
      <c r="T615" s="445"/>
      <c r="U615" s="445"/>
      <c r="V615" s="445"/>
      <c r="W615" s="445"/>
      <c r="X615" s="445"/>
      <c r="Y615" s="445"/>
      <c r="Z615" s="445"/>
      <c r="AA615" s="445"/>
    </row>
    <row r="616" spans="3:27" x14ac:dyDescent="0.15">
      <c r="C616" s="445"/>
      <c r="D616" s="445"/>
      <c r="E616" s="445"/>
      <c r="F616" s="445"/>
      <c r="G616" s="445"/>
      <c r="H616" s="445"/>
      <c r="I616" s="445"/>
      <c r="J616" s="445"/>
      <c r="K616" s="445"/>
      <c r="L616" s="445"/>
      <c r="M616" s="445"/>
      <c r="N616" s="445"/>
      <c r="O616" s="445"/>
      <c r="P616" s="445"/>
      <c r="Q616" s="445"/>
      <c r="R616" s="445"/>
      <c r="S616" s="445"/>
      <c r="T616" s="445"/>
      <c r="U616" s="445"/>
      <c r="V616" s="445"/>
      <c r="W616" s="445"/>
      <c r="X616" s="445"/>
      <c r="Y616" s="445"/>
      <c r="Z616" s="445"/>
      <c r="AA616" s="445"/>
    </row>
    <row r="617" spans="3:27" x14ac:dyDescent="0.15">
      <c r="C617" s="445"/>
      <c r="D617" s="445"/>
      <c r="E617" s="445"/>
      <c r="F617" s="445"/>
      <c r="G617" s="445"/>
      <c r="H617" s="445"/>
      <c r="I617" s="445"/>
      <c r="J617" s="445"/>
      <c r="K617" s="445"/>
      <c r="L617" s="445"/>
      <c r="M617" s="445"/>
      <c r="N617" s="445"/>
      <c r="O617" s="445"/>
      <c r="P617" s="445"/>
      <c r="Q617" s="445"/>
      <c r="R617" s="445"/>
      <c r="S617" s="445"/>
      <c r="T617" s="445"/>
      <c r="U617" s="445"/>
      <c r="V617" s="445"/>
      <c r="W617" s="445"/>
      <c r="X617" s="445"/>
      <c r="Y617" s="445"/>
      <c r="Z617" s="445"/>
      <c r="AA617" s="445"/>
    </row>
    <row r="618" spans="3:27" x14ac:dyDescent="0.15">
      <c r="C618" s="445"/>
      <c r="D618" s="445"/>
      <c r="E618" s="445"/>
      <c r="F618" s="445"/>
      <c r="G618" s="445"/>
      <c r="H618" s="445"/>
      <c r="I618" s="445"/>
      <c r="J618" s="445"/>
      <c r="K618" s="445"/>
      <c r="L618" s="445"/>
      <c r="M618" s="445"/>
      <c r="N618" s="445"/>
      <c r="O618" s="445"/>
      <c r="P618" s="445"/>
      <c r="Q618" s="445"/>
      <c r="R618" s="445"/>
      <c r="S618" s="445"/>
      <c r="T618" s="445"/>
      <c r="U618" s="445"/>
      <c r="V618" s="445"/>
      <c r="W618" s="445"/>
      <c r="X618" s="445"/>
      <c r="Y618" s="445"/>
      <c r="Z618" s="445"/>
      <c r="AA618" s="445"/>
    </row>
    <row r="619" spans="3:27" x14ac:dyDescent="0.15">
      <c r="C619" s="445"/>
      <c r="D619" s="445"/>
      <c r="E619" s="445"/>
      <c r="F619" s="445"/>
      <c r="G619" s="445"/>
      <c r="H619" s="445"/>
      <c r="I619" s="445"/>
      <c r="J619" s="445"/>
      <c r="K619" s="445"/>
      <c r="L619" s="445"/>
      <c r="M619" s="445"/>
      <c r="N619" s="445"/>
      <c r="O619" s="445"/>
      <c r="P619" s="445"/>
      <c r="Q619" s="445"/>
      <c r="R619" s="445"/>
      <c r="S619" s="445"/>
      <c r="T619" s="445"/>
      <c r="U619" s="445"/>
      <c r="V619" s="445"/>
      <c r="W619" s="445"/>
      <c r="X619" s="445"/>
      <c r="Y619" s="445"/>
      <c r="Z619" s="445"/>
      <c r="AA619" s="445"/>
    </row>
    <row r="620" spans="3:27" x14ac:dyDescent="0.15">
      <c r="C620" s="445"/>
      <c r="D620" s="445"/>
      <c r="E620" s="445"/>
      <c r="F620" s="445"/>
      <c r="G620" s="445"/>
      <c r="H620" s="445"/>
      <c r="I620" s="445"/>
      <c r="J620" s="445"/>
      <c r="K620" s="445"/>
      <c r="L620" s="445"/>
      <c r="M620" s="445"/>
      <c r="N620" s="445"/>
      <c r="O620" s="445"/>
      <c r="P620" s="445"/>
      <c r="Q620" s="445"/>
      <c r="R620" s="445"/>
      <c r="S620" s="445"/>
      <c r="T620" s="445"/>
      <c r="U620" s="445"/>
      <c r="V620" s="445"/>
      <c r="W620" s="445"/>
      <c r="X620" s="445"/>
      <c r="Y620" s="445"/>
      <c r="Z620" s="445"/>
      <c r="AA620" s="445"/>
    </row>
    <row r="621" spans="3:27" x14ac:dyDescent="0.15">
      <c r="C621" s="445"/>
      <c r="D621" s="445"/>
      <c r="E621" s="445"/>
      <c r="F621" s="445"/>
      <c r="G621" s="445"/>
      <c r="H621" s="445"/>
      <c r="I621" s="445"/>
      <c r="J621" s="445"/>
      <c r="K621" s="445"/>
      <c r="L621" s="445"/>
      <c r="M621" s="445"/>
      <c r="N621" s="445"/>
      <c r="O621" s="445"/>
      <c r="P621" s="445"/>
      <c r="Q621" s="445"/>
      <c r="R621" s="445"/>
      <c r="S621" s="445"/>
      <c r="T621" s="445"/>
      <c r="U621" s="445"/>
      <c r="V621" s="445"/>
      <c r="W621" s="445"/>
      <c r="X621" s="445"/>
      <c r="Y621" s="445"/>
      <c r="Z621" s="445"/>
      <c r="AA621" s="445"/>
    </row>
    <row r="622" spans="3:27" x14ac:dyDescent="0.15">
      <c r="C622" s="445"/>
      <c r="D622" s="445"/>
      <c r="E622" s="445"/>
      <c r="F622" s="445"/>
      <c r="G622" s="445"/>
      <c r="H622" s="445"/>
      <c r="I622" s="445"/>
      <c r="J622" s="445"/>
      <c r="K622" s="445"/>
      <c r="L622" s="445"/>
      <c r="M622" s="445"/>
      <c r="N622" s="445"/>
      <c r="O622" s="445"/>
      <c r="P622" s="445"/>
      <c r="Q622" s="445"/>
      <c r="R622" s="445"/>
      <c r="S622" s="445"/>
      <c r="T622" s="445"/>
      <c r="U622" s="445"/>
      <c r="V622" s="445"/>
      <c r="W622" s="445"/>
      <c r="X622" s="445"/>
      <c r="Y622" s="445"/>
      <c r="Z622" s="445"/>
      <c r="AA622" s="445"/>
    </row>
    <row r="623" spans="3:27" x14ac:dyDescent="0.15">
      <c r="C623" s="445"/>
      <c r="D623" s="445"/>
      <c r="E623" s="445"/>
      <c r="F623" s="445"/>
      <c r="G623" s="445"/>
      <c r="H623" s="445"/>
      <c r="I623" s="445"/>
      <c r="J623" s="445"/>
      <c r="K623" s="445"/>
      <c r="L623" s="445"/>
      <c r="M623" s="445"/>
      <c r="N623" s="445"/>
      <c r="O623" s="445"/>
      <c r="P623" s="445"/>
      <c r="Q623" s="445"/>
      <c r="R623" s="445"/>
      <c r="S623" s="445"/>
      <c r="T623" s="445"/>
      <c r="U623" s="445"/>
      <c r="V623" s="445"/>
      <c r="W623" s="445"/>
      <c r="X623" s="445"/>
      <c r="Y623" s="445"/>
      <c r="Z623" s="445"/>
      <c r="AA623" s="445"/>
    </row>
    <row r="624" spans="3:27" x14ac:dyDescent="0.15">
      <c r="C624" s="445"/>
      <c r="D624" s="445"/>
      <c r="E624" s="445"/>
      <c r="F624" s="445"/>
      <c r="G624" s="445"/>
      <c r="H624" s="445"/>
      <c r="I624" s="445"/>
      <c r="J624" s="445"/>
      <c r="K624" s="445"/>
      <c r="L624" s="445"/>
      <c r="M624" s="445"/>
      <c r="N624" s="445"/>
      <c r="O624" s="445"/>
      <c r="P624" s="445"/>
      <c r="Q624" s="445"/>
      <c r="R624" s="445"/>
      <c r="S624" s="445"/>
      <c r="T624" s="445"/>
      <c r="U624" s="445"/>
      <c r="V624" s="445"/>
      <c r="W624" s="445"/>
      <c r="X624" s="445"/>
      <c r="Y624" s="445"/>
      <c r="Z624" s="445"/>
      <c r="AA624" s="445"/>
    </row>
    <row r="625" spans="3:27" x14ac:dyDescent="0.15">
      <c r="C625" s="445"/>
      <c r="D625" s="445"/>
      <c r="E625" s="445"/>
      <c r="F625" s="445"/>
      <c r="G625" s="445"/>
      <c r="H625" s="445"/>
      <c r="I625" s="445"/>
      <c r="J625" s="445"/>
      <c r="K625" s="445"/>
      <c r="L625" s="445"/>
      <c r="M625" s="445"/>
      <c r="N625" s="445"/>
      <c r="O625" s="445"/>
      <c r="P625" s="445"/>
      <c r="Q625" s="445"/>
      <c r="R625" s="445"/>
      <c r="S625" s="445"/>
      <c r="T625" s="445"/>
      <c r="U625" s="445"/>
      <c r="V625" s="445"/>
      <c r="W625" s="445"/>
      <c r="X625" s="445"/>
      <c r="Y625" s="445"/>
      <c r="Z625" s="445"/>
      <c r="AA625" s="445"/>
    </row>
    <row r="626" spans="3:27" x14ac:dyDescent="0.15">
      <c r="C626" s="445"/>
      <c r="D626" s="445"/>
      <c r="E626" s="445"/>
      <c r="F626" s="445"/>
      <c r="G626" s="445"/>
      <c r="H626" s="445"/>
      <c r="I626" s="445"/>
      <c r="J626" s="445"/>
      <c r="K626" s="445"/>
      <c r="L626" s="445"/>
      <c r="M626" s="445"/>
      <c r="N626" s="445"/>
      <c r="O626" s="445"/>
      <c r="P626" s="445"/>
      <c r="Q626" s="445"/>
      <c r="R626" s="445"/>
      <c r="S626" s="445"/>
      <c r="T626" s="445"/>
      <c r="U626" s="445"/>
      <c r="V626" s="445"/>
      <c r="W626" s="445"/>
      <c r="X626" s="445"/>
      <c r="Y626" s="445"/>
      <c r="Z626" s="445"/>
      <c r="AA626" s="445"/>
    </row>
    <row r="627" spans="3:27" x14ac:dyDescent="0.15">
      <c r="C627" s="445"/>
      <c r="D627" s="445"/>
      <c r="E627" s="445"/>
      <c r="F627" s="445"/>
      <c r="G627" s="445"/>
      <c r="H627" s="445"/>
      <c r="I627" s="445"/>
      <c r="J627" s="445"/>
      <c r="K627" s="445"/>
      <c r="L627" s="445"/>
      <c r="M627" s="445"/>
      <c r="N627" s="445"/>
      <c r="O627" s="445"/>
      <c r="P627" s="445"/>
      <c r="Q627" s="445"/>
      <c r="R627" s="445"/>
      <c r="S627" s="445"/>
      <c r="T627" s="445"/>
      <c r="U627" s="445"/>
      <c r="V627" s="445"/>
      <c r="W627" s="445"/>
      <c r="X627" s="445"/>
      <c r="Y627" s="445"/>
      <c r="Z627" s="445"/>
      <c r="AA627" s="445"/>
    </row>
    <row r="628" spans="3:27" x14ac:dyDescent="0.15">
      <c r="C628" s="445"/>
      <c r="D628" s="445"/>
      <c r="E628" s="445"/>
      <c r="F628" s="445"/>
      <c r="G628" s="445"/>
      <c r="H628" s="445"/>
      <c r="I628" s="445"/>
      <c r="J628" s="445"/>
      <c r="K628" s="445"/>
      <c r="L628" s="445"/>
      <c r="M628" s="445"/>
      <c r="N628" s="445"/>
      <c r="O628" s="445"/>
      <c r="P628" s="445"/>
      <c r="Q628" s="445"/>
      <c r="R628" s="445"/>
      <c r="S628" s="445"/>
      <c r="T628" s="445"/>
      <c r="U628" s="445"/>
      <c r="V628" s="445"/>
      <c r="W628" s="445"/>
      <c r="X628" s="445"/>
      <c r="Y628" s="445"/>
      <c r="Z628" s="445"/>
      <c r="AA628" s="445"/>
    </row>
    <row r="629" spans="3:27" x14ac:dyDescent="0.15">
      <c r="C629" s="445"/>
      <c r="D629" s="445"/>
      <c r="E629" s="445"/>
      <c r="F629" s="445"/>
      <c r="G629" s="445"/>
      <c r="H629" s="445"/>
      <c r="I629" s="445"/>
      <c r="J629" s="445"/>
      <c r="K629" s="445"/>
      <c r="L629" s="445"/>
      <c r="M629" s="445"/>
      <c r="N629" s="445"/>
      <c r="O629" s="445"/>
      <c r="P629" s="445"/>
      <c r="Q629" s="445"/>
      <c r="R629" s="445"/>
      <c r="S629" s="445"/>
      <c r="T629" s="445"/>
      <c r="U629" s="445"/>
      <c r="V629" s="445"/>
      <c r="W629" s="445"/>
      <c r="X629" s="445"/>
      <c r="Y629" s="445"/>
      <c r="Z629" s="445"/>
      <c r="AA629" s="445"/>
    </row>
    <row r="630" spans="3:27" x14ac:dyDescent="0.15">
      <c r="C630" s="445"/>
      <c r="D630" s="445"/>
      <c r="E630" s="445"/>
      <c r="F630" s="445"/>
      <c r="G630" s="445"/>
      <c r="H630" s="445"/>
      <c r="I630" s="445"/>
      <c r="J630" s="445"/>
      <c r="K630" s="445"/>
      <c r="L630" s="445"/>
      <c r="M630" s="445"/>
      <c r="N630" s="445"/>
      <c r="O630" s="445"/>
      <c r="P630" s="445"/>
      <c r="Q630" s="445"/>
      <c r="R630" s="445"/>
      <c r="S630" s="445"/>
      <c r="T630" s="445"/>
      <c r="U630" s="445"/>
      <c r="V630" s="445"/>
      <c r="W630" s="445"/>
      <c r="X630" s="445"/>
      <c r="Y630" s="445"/>
      <c r="Z630" s="445"/>
      <c r="AA630" s="445"/>
    </row>
    <row r="631" spans="3:27" x14ac:dyDescent="0.15">
      <c r="C631" s="445"/>
      <c r="D631" s="445"/>
      <c r="E631" s="445"/>
      <c r="F631" s="445"/>
      <c r="G631" s="445"/>
      <c r="H631" s="445"/>
      <c r="I631" s="445"/>
      <c r="J631" s="445"/>
      <c r="K631" s="445"/>
      <c r="L631" s="445"/>
      <c r="M631" s="445"/>
      <c r="N631" s="445"/>
      <c r="O631" s="445"/>
      <c r="P631" s="445"/>
      <c r="Q631" s="445"/>
      <c r="R631" s="445"/>
      <c r="S631" s="445"/>
      <c r="T631" s="445"/>
      <c r="U631" s="445"/>
      <c r="V631" s="445"/>
      <c r="W631" s="445"/>
      <c r="X631" s="445"/>
      <c r="Y631" s="445"/>
      <c r="Z631" s="445"/>
      <c r="AA631" s="445"/>
    </row>
    <row r="632" spans="3:27" x14ac:dyDescent="0.15">
      <c r="C632" s="445"/>
      <c r="D632" s="445"/>
      <c r="E632" s="445"/>
      <c r="F632" s="445"/>
      <c r="G632" s="445"/>
      <c r="H632" s="445"/>
      <c r="I632" s="445"/>
      <c r="J632" s="445"/>
      <c r="K632" s="445"/>
      <c r="L632" s="445"/>
      <c r="M632" s="445"/>
      <c r="N632" s="445"/>
      <c r="O632" s="445"/>
      <c r="P632" s="445"/>
      <c r="Q632" s="445"/>
      <c r="R632" s="445"/>
      <c r="S632" s="445"/>
      <c r="T632" s="445"/>
      <c r="U632" s="445"/>
      <c r="V632" s="445"/>
      <c r="W632" s="445"/>
      <c r="X632" s="445"/>
      <c r="Y632" s="445"/>
      <c r="Z632" s="445"/>
      <c r="AA632" s="445"/>
    </row>
    <row r="633" spans="3:27" x14ac:dyDescent="0.15">
      <c r="C633" s="445"/>
      <c r="D633" s="445"/>
      <c r="E633" s="445"/>
      <c r="F633" s="445"/>
      <c r="G633" s="445"/>
      <c r="H633" s="445"/>
      <c r="I633" s="445"/>
      <c r="J633" s="445"/>
      <c r="K633" s="445"/>
      <c r="L633" s="445"/>
      <c r="M633" s="445"/>
      <c r="N633" s="445"/>
      <c r="O633" s="445"/>
      <c r="P633" s="445"/>
      <c r="Q633" s="445"/>
      <c r="R633" s="445"/>
      <c r="S633" s="445"/>
      <c r="T633" s="445"/>
      <c r="U633" s="445"/>
      <c r="V633" s="445"/>
      <c r="W633" s="445"/>
      <c r="X633" s="445"/>
      <c r="Y633" s="445"/>
      <c r="Z633" s="445"/>
      <c r="AA633" s="445"/>
    </row>
    <row r="634" spans="3:27" x14ac:dyDescent="0.15">
      <c r="C634" s="445"/>
      <c r="D634" s="445"/>
      <c r="E634" s="445"/>
      <c r="F634" s="445"/>
      <c r="G634" s="445"/>
      <c r="H634" s="445"/>
      <c r="I634" s="445"/>
      <c r="J634" s="445"/>
      <c r="K634" s="445"/>
      <c r="L634" s="445"/>
      <c r="M634" s="445"/>
      <c r="N634" s="445"/>
      <c r="O634" s="445"/>
      <c r="P634" s="445"/>
      <c r="Q634" s="445"/>
      <c r="R634" s="445"/>
      <c r="S634" s="445"/>
      <c r="T634" s="445"/>
      <c r="U634" s="445"/>
      <c r="V634" s="445"/>
      <c r="W634" s="445"/>
      <c r="X634" s="445"/>
      <c r="Y634" s="445"/>
      <c r="Z634" s="445"/>
      <c r="AA634" s="445"/>
    </row>
    <row r="635" spans="3:27" x14ac:dyDescent="0.15">
      <c r="C635" s="445"/>
      <c r="D635" s="445"/>
      <c r="E635" s="445"/>
      <c r="F635" s="445"/>
      <c r="G635" s="445"/>
      <c r="H635" s="445"/>
      <c r="I635" s="445"/>
      <c r="J635" s="445"/>
      <c r="K635" s="445"/>
      <c r="L635" s="445"/>
      <c r="M635" s="445"/>
      <c r="N635" s="445"/>
      <c r="O635" s="445"/>
      <c r="P635" s="445"/>
      <c r="Q635" s="445"/>
      <c r="R635" s="445"/>
      <c r="S635" s="445"/>
      <c r="T635" s="445"/>
      <c r="U635" s="445"/>
      <c r="V635" s="445"/>
      <c r="W635" s="445"/>
      <c r="X635" s="445"/>
      <c r="Y635" s="445"/>
      <c r="Z635" s="445"/>
      <c r="AA635" s="445"/>
    </row>
    <row r="636" spans="3:27" x14ac:dyDescent="0.15">
      <c r="C636" s="445"/>
      <c r="D636" s="445"/>
      <c r="E636" s="445"/>
      <c r="F636" s="445"/>
      <c r="G636" s="445"/>
      <c r="H636" s="445"/>
      <c r="I636" s="445"/>
      <c r="J636" s="445"/>
      <c r="K636" s="445"/>
      <c r="L636" s="445"/>
      <c r="M636" s="445"/>
      <c r="N636" s="445"/>
      <c r="O636" s="445"/>
      <c r="P636" s="445"/>
      <c r="Q636" s="445"/>
      <c r="R636" s="445"/>
      <c r="S636" s="445"/>
      <c r="T636" s="445"/>
      <c r="U636" s="445"/>
      <c r="V636" s="445"/>
      <c r="W636" s="445"/>
      <c r="X636" s="445"/>
      <c r="Y636" s="445"/>
      <c r="Z636" s="445"/>
      <c r="AA636" s="445"/>
    </row>
    <row r="637" spans="3:27" x14ac:dyDescent="0.15">
      <c r="C637" s="445"/>
      <c r="D637" s="445"/>
      <c r="E637" s="445"/>
      <c r="F637" s="445"/>
      <c r="G637" s="445"/>
      <c r="H637" s="445"/>
      <c r="I637" s="445"/>
      <c r="J637" s="445"/>
      <c r="K637" s="445"/>
      <c r="L637" s="445"/>
      <c r="M637" s="445"/>
      <c r="N637" s="445"/>
      <c r="O637" s="445"/>
      <c r="P637" s="445"/>
      <c r="Q637" s="445"/>
      <c r="R637" s="445"/>
      <c r="S637" s="445"/>
      <c r="T637" s="445"/>
      <c r="U637" s="445"/>
      <c r="V637" s="445"/>
      <c r="W637" s="445"/>
      <c r="X637" s="445"/>
      <c r="Y637" s="445"/>
      <c r="Z637" s="445"/>
      <c r="AA637" s="445"/>
    </row>
    <row r="638" spans="3:27" x14ac:dyDescent="0.15">
      <c r="C638" s="445"/>
      <c r="D638" s="445"/>
      <c r="E638" s="445"/>
      <c r="F638" s="445"/>
      <c r="G638" s="445"/>
      <c r="H638" s="445"/>
      <c r="I638" s="445"/>
      <c r="J638" s="445"/>
      <c r="K638" s="445"/>
      <c r="L638" s="445"/>
      <c r="M638" s="445"/>
      <c r="N638" s="445"/>
      <c r="O638" s="445"/>
      <c r="P638" s="445"/>
      <c r="Q638" s="445"/>
      <c r="R638" s="445"/>
      <c r="S638" s="445"/>
      <c r="T638" s="445"/>
      <c r="U638" s="445"/>
      <c r="V638" s="445"/>
      <c r="W638" s="445"/>
      <c r="X638" s="445"/>
      <c r="Y638" s="445"/>
      <c r="Z638" s="445"/>
      <c r="AA638" s="445"/>
    </row>
    <row r="639" spans="3:27" x14ac:dyDescent="0.15">
      <c r="C639" s="445"/>
      <c r="D639" s="445"/>
      <c r="E639" s="445"/>
      <c r="F639" s="445"/>
      <c r="G639" s="445"/>
      <c r="H639" s="445"/>
      <c r="I639" s="445"/>
      <c r="J639" s="445"/>
      <c r="K639" s="445"/>
      <c r="L639" s="445"/>
      <c r="M639" s="445"/>
      <c r="N639" s="445"/>
      <c r="O639" s="445"/>
      <c r="P639" s="445"/>
      <c r="Q639" s="445"/>
      <c r="R639" s="445"/>
      <c r="S639" s="445"/>
      <c r="T639" s="445"/>
      <c r="U639" s="445"/>
      <c r="V639" s="445"/>
      <c r="W639" s="445"/>
      <c r="X639" s="445"/>
      <c r="Y639" s="445"/>
      <c r="Z639" s="445"/>
      <c r="AA639" s="445"/>
    </row>
    <row r="640" spans="3:27" x14ac:dyDescent="0.15">
      <c r="C640" s="445"/>
      <c r="D640" s="445"/>
      <c r="E640" s="445"/>
      <c r="F640" s="445"/>
      <c r="G640" s="445"/>
      <c r="H640" s="445"/>
      <c r="I640" s="445"/>
      <c r="J640" s="445"/>
      <c r="K640" s="445"/>
      <c r="L640" s="445"/>
      <c r="M640" s="445"/>
      <c r="N640" s="445"/>
      <c r="O640" s="445"/>
      <c r="P640" s="445"/>
      <c r="Q640" s="445"/>
      <c r="R640" s="445"/>
      <c r="S640" s="445"/>
      <c r="T640" s="445"/>
      <c r="U640" s="445"/>
      <c r="V640" s="445"/>
      <c r="W640" s="445"/>
      <c r="X640" s="445"/>
      <c r="Y640" s="445"/>
      <c r="Z640" s="445"/>
      <c r="AA640" s="445"/>
    </row>
    <row r="641" spans="3:27" x14ac:dyDescent="0.15">
      <c r="C641" s="445"/>
      <c r="D641" s="445"/>
      <c r="E641" s="445"/>
      <c r="F641" s="445"/>
      <c r="G641" s="445"/>
      <c r="H641" s="445"/>
      <c r="I641" s="445"/>
      <c r="J641" s="445"/>
      <c r="K641" s="445"/>
      <c r="L641" s="445"/>
      <c r="M641" s="445"/>
      <c r="N641" s="445"/>
      <c r="O641" s="445"/>
      <c r="P641" s="445"/>
      <c r="Q641" s="445"/>
      <c r="R641" s="445"/>
      <c r="S641" s="445"/>
      <c r="T641" s="445"/>
      <c r="U641" s="445"/>
      <c r="V641" s="445"/>
      <c r="W641" s="445"/>
      <c r="X641" s="445"/>
      <c r="Y641" s="445"/>
      <c r="Z641" s="445"/>
      <c r="AA641" s="445"/>
    </row>
    <row r="642" spans="3:27" x14ac:dyDescent="0.15">
      <c r="C642" s="445"/>
      <c r="D642" s="445"/>
      <c r="E642" s="445"/>
      <c r="F642" s="445"/>
      <c r="G642" s="445"/>
      <c r="H642" s="445"/>
      <c r="I642" s="445"/>
      <c r="J642" s="445"/>
      <c r="K642" s="445"/>
      <c r="L642" s="445"/>
      <c r="M642" s="445"/>
      <c r="N642" s="445"/>
      <c r="O642" s="445"/>
      <c r="P642" s="445"/>
      <c r="Q642" s="445"/>
      <c r="R642" s="445"/>
      <c r="S642" s="445"/>
      <c r="T642" s="445"/>
      <c r="U642" s="445"/>
      <c r="V642" s="445"/>
      <c r="W642" s="445"/>
      <c r="X642" s="445"/>
      <c r="Y642" s="445"/>
      <c r="Z642" s="445"/>
      <c r="AA642" s="445"/>
    </row>
    <row r="643" spans="3:27" x14ac:dyDescent="0.15">
      <c r="C643" s="445"/>
      <c r="D643" s="445"/>
      <c r="E643" s="445"/>
      <c r="F643" s="445"/>
      <c r="G643" s="445"/>
      <c r="H643" s="445"/>
      <c r="I643" s="445"/>
      <c r="J643" s="445"/>
      <c r="K643" s="445"/>
      <c r="L643" s="445"/>
      <c r="M643" s="445"/>
      <c r="N643" s="445"/>
      <c r="O643" s="445"/>
      <c r="P643" s="445"/>
      <c r="Q643" s="445"/>
      <c r="R643" s="445"/>
      <c r="S643" s="445"/>
      <c r="T643" s="445"/>
      <c r="U643" s="445"/>
      <c r="V643" s="445"/>
      <c r="W643" s="445"/>
      <c r="X643" s="445"/>
      <c r="Y643" s="445"/>
      <c r="Z643" s="445"/>
      <c r="AA643" s="445"/>
    </row>
    <row r="644" spans="3:27" x14ac:dyDescent="0.15">
      <c r="C644" s="445"/>
      <c r="D644" s="445"/>
      <c r="E644" s="445"/>
      <c r="F644" s="445"/>
      <c r="G644" s="445"/>
      <c r="H644" s="445"/>
      <c r="I644" s="445"/>
      <c r="J644" s="445"/>
      <c r="K644" s="445"/>
      <c r="L644" s="445"/>
      <c r="M644" s="445"/>
      <c r="N644" s="445"/>
      <c r="O644" s="445"/>
      <c r="P644" s="445"/>
      <c r="Q644" s="445"/>
      <c r="R644" s="445"/>
      <c r="S644" s="445"/>
      <c r="T644" s="445"/>
      <c r="U644" s="445"/>
      <c r="V644" s="445"/>
      <c r="W644" s="445"/>
      <c r="X644" s="445"/>
      <c r="Y644" s="445"/>
      <c r="Z644" s="445"/>
      <c r="AA644" s="445"/>
    </row>
    <row r="645" spans="3:27" x14ac:dyDescent="0.15">
      <c r="C645" s="445"/>
      <c r="D645" s="445"/>
      <c r="E645" s="445"/>
      <c r="F645" s="445"/>
      <c r="G645" s="445"/>
      <c r="H645" s="445"/>
      <c r="I645" s="445"/>
      <c r="J645" s="445"/>
      <c r="K645" s="445"/>
      <c r="L645" s="445"/>
      <c r="M645" s="445"/>
      <c r="N645" s="445"/>
      <c r="O645" s="445"/>
      <c r="P645" s="445"/>
      <c r="Q645" s="445"/>
      <c r="R645" s="445"/>
      <c r="S645" s="445"/>
      <c r="T645" s="445"/>
      <c r="U645" s="445"/>
      <c r="V645" s="445"/>
      <c r="W645" s="445"/>
      <c r="X645" s="445"/>
      <c r="Y645" s="445"/>
      <c r="Z645" s="445"/>
      <c r="AA645" s="445"/>
    </row>
    <row r="646" spans="3:27" x14ac:dyDescent="0.15">
      <c r="C646" s="445"/>
      <c r="D646" s="445"/>
      <c r="E646" s="445"/>
      <c r="F646" s="445"/>
      <c r="G646" s="445"/>
      <c r="H646" s="445"/>
      <c r="I646" s="445"/>
      <c r="J646" s="445"/>
      <c r="K646" s="445"/>
      <c r="L646" s="445"/>
      <c r="M646" s="445"/>
      <c r="N646" s="445"/>
      <c r="O646" s="445"/>
      <c r="P646" s="445"/>
      <c r="Q646" s="445"/>
      <c r="R646" s="445"/>
      <c r="S646" s="445"/>
      <c r="T646" s="445"/>
      <c r="U646" s="445"/>
      <c r="V646" s="445"/>
      <c r="W646" s="445"/>
      <c r="X646" s="445"/>
      <c r="Y646" s="445"/>
      <c r="Z646" s="445"/>
      <c r="AA646" s="445"/>
    </row>
    <row r="647" spans="3:27" x14ac:dyDescent="0.15">
      <c r="C647" s="445"/>
      <c r="D647" s="445"/>
      <c r="E647" s="445"/>
      <c r="F647" s="445"/>
      <c r="G647" s="445"/>
      <c r="H647" s="445"/>
      <c r="I647" s="445"/>
      <c r="J647" s="445"/>
      <c r="K647" s="445"/>
      <c r="L647" s="445"/>
      <c r="M647" s="445"/>
      <c r="N647" s="445"/>
      <c r="O647" s="445"/>
      <c r="P647" s="445"/>
      <c r="Q647" s="445"/>
      <c r="R647" s="445"/>
      <c r="S647" s="445"/>
      <c r="T647" s="445"/>
      <c r="U647" s="445"/>
      <c r="V647" s="445"/>
      <c r="W647" s="445"/>
      <c r="X647" s="445"/>
      <c r="Y647" s="445"/>
      <c r="Z647" s="445"/>
      <c r="AA647" s="445"/>
    </row>
    <row r="648" spans="3:27" x14ac:dyDescent="0.15">
      <c r="C648" s="445"/>
      <c r="D648" s="445"/>
      <c r="E648" s="445"/>
      <c r="F648" s="445"/>
      <c r="G648" s="445"/>
      <c r="H648" s="445"/>
      <c r="I648" s="445"/>
      <c r="J648" s="445"/>
      <c r="K648" s="445"/>
      <c r="L648" s="445"/>
      <c r="M648" s="445"/>
      <c r="N648" s="445"/>
      <c r="O648" s="445"/>
      <c r="P648" s="445"/>
      <c r="Q648" s="445"/>
      <c r="R648" s="445"/>
      <c r="S648" s="445"/>
      <c r="T648" s="445"/>
      <c r="U648" s="445"/>
      <c r="V648" s="445"/>
      <c r="W648" s="445"/>
      <c r="X648" s="445"/>
      <c r="Y648" s="445"/>
      <c r="Z648" s="445"/>
      <c r="AA648" s="445"/>
    </row>
    <row r="649" spans="3:27" x14ac:dyDescent="0.15">
      <c r="C649" s="445"/>
      <c r="D649" s="445"/>
      <c r="E649" s="445"/>
      <c r="F649" s="445"/>
      <c r="G649" s="445"/>
      <c r="H649" s="445"/>
      <c r="I649" s="445"/>
      <c r="J649" s="445"/>
      <c r="K649" s="445"/>
      <c r="L649" s="445"/>
      <c r="M649" s="445"/>
      <c r="N649" s="445"/>
      <c r="O649" s="445"/>
      <c r="P649" s="445"/>
      <c r="Q649" s="445"/>
      <c r="R649" s="445"/>
      <c r="S649" s="445"/>
      <c r="T649" s="445"/>
      <c r="U649" s="445"/>
      <c r="V649" s="445"/>
      <c r="W649" s="445"/>
      <c r="X649" s="445"/>
      <c r="Y649" s="445"/>
      <c r="Z649" s="445"/>
      <c r="AA649" s="445"/>
    </row>
    <row r="650" spans="3:27" x14ac:dyDescent="0.15">
      <c r="C650" s="445"/>
      <c r="D650" s="445"/>
      <c r="E650" s="445"/>
      <c r="F650" s="445"/>
      <c r="G650" s="445"/>
      <c r="H650" s="445"/>
      <c r="I650" s="445"/>
      <c r="J650" s="445"/>
      <c r="K650" s="445"/>
      <c r="L650" s="445"/>
      <c r="M650" s="445"/>
      <c r="N650" s="445"/>
      <c r="O650" s="445"/>
      <c r="P650" s="445"/>
      <c r="Q650" s="445"/>
      <c r="R650" s="445"/>
      <c r="S650" s="445"/>
      <c r="T650" s="445"/>
      <c r="U650" s="445"/>
      <c r="V650" s="445"/>
      <c r="W650" s="445"/>
      <c r="X650" s="445"/>
      <c r="Y650" s="445"/>
      <c r="Z650" s="445"/>
      <c r="AA650" s="445"/>
    </row>
    <row r="651" spans="3:27" x14ac:dyDescent="0.15">
      <c r="C651" s="445"/>
      <c r="D651" s="445"/>
      <c r="E651" s="445"/>
      <c r="F651" s="445"/>
      <c r="G651" s="445"/>
      <c r="H651" s="445"/>
      <c r="I651" s="445"/>
      <c r="J651" s="445"/>
      <c r="K651" s="445"/>
      <c r="L651" s="445"/>
      <c r="M651" s="445"/>
      <c r="N651" s="445"/>
      <c r="O651" s="445"/>
      <c r="P651" s="445"/>
      <c r="Q651" s="445"/>
      <c r="R651" s="445"/>
      <c r="S651" s="445"/>
      <c r="T651" s="445"/>
      <c r="U651" s="445"/>
      <c r="V651" s="445"/>
      <c r="W651" s="445"/>
      <c r="X651" s="445"/>
      <c r="Y651" s="445"/>
      <c r="Z651" s="445"/>
      <c r="AA651" s="445"/>
    </row>
    <row r="652" spans="3:27" x14ac:dyDescent="0.15">
      <c r="C652" s="445"/>
      <c r="D652" s="445"/>
      <c r="E652" s="445"/>
      <c r="F652" s="445"/>
      <c r="G652" s="445"/>
      <c r="H652" s="445"/>
      <c r="I652" s="445"/>
      <c r="J652" s="445"/>
      <c r="K652" s="445"/>
      <c r="L652" s="445"/>
      <c r="M652" s="445"/>
      <c r="N652" s="445"/>
      <c r="O652" s="445"/>
      <c r="P652" s="445"/>
      <c r="Q652" s="445"/>
      <c r="R652" s="445"/>
      <c r="S652" s="445"/>
      <c r="T652" s="445"/>
      <c r="U652" s="445"/>
      <c r="V652" s="445"/>
      <c r="W652" s="445"/>
      <c r="X652" s="445"/>
      <c r="Y652" s="445"/>
      <c r="Z652" s="445"/>
      <c r="AA652" s="445"/>
    </row>
    <row r="653" spans="3:27" x14ac:dyDescent="0.15">
      <c r="C653" s="445"/>
      <c r="D653" s="445"/>
      <c r="E653" s="445"/>
      <c r="F653" s="445"/>
      <c r="G653" s="445"/>
      <c r="H653" s="445"/>
      <c r="I653" s="445"/>
      <c r="J653" s="445"/>
      <c r="K653" s="445"/>
      <c r="L653" s="445"/>
      <c r="M653" s="445"/>
      <c r="N653" s="445"/>
      <c r="O653" s="445"/>
      <c r="P653" s="445"/>
      <c r="Q653" s="445"/>
      <c r="R653" s="445"/>
      <c r="S653" s="445"/>
      <c r="T653" s="445"/>
      <c r="U653" s="445"/>
      <c r="V653" s="445"/>
      <c r="W653" s="445"/>
      <c r="X653" s="445"/>
      <c r="Y653" s="445"/>
      <c r="Z653" s="445"/>
      <c r="AA653" s="445"/>
    </row>
    <row r="654" spans="3:27" x14ac:dyDescent="0.15">
      <c r="C654" s="445"/>
      <c r="D654" s="445"/>
      <c r="E654" s="445"/>
      <c r="F654" s="445"/>
      <c r="G654" s="445"/>
      <c r="H654" s="445"/>
      <c r="I654" s="445"/>
      <c r="J654" s="445"/>
      <c r="K654" s="445"/>
      <c r="L654" s="445"/>
      <c r="M654" s="445"/>
      <c r="N654" s="445"/>
      <c r="O654" s="445"/>
      <c r="P654" s="445"/>
      <c r="Q654" s="445"/>
      <c r="R654" s="445"/>
      <c r="S654" s="445"/>
      <c r="T654" s="445"/>
      <c r="U654" s="445"/>
      <c r="V654" s="445"/>
      <c r="W654" s="445"/>
      <c r="X654" s="445"/>
      <c r="Y654" s="445"/>
      <c r="Z654" s="445"/>
      <c r="AA654" s="445"/>
    </row>
    <row r="655" spans="3:27" x14ac:dyDescent="0.15">
      <c r="C655" s="445"/>
      <c r="D655" s="445"/>
      <c r="E655" s="445"/>
      <c r="F655" s="445"/>
      <c r="G655" s="445"/>
      <c r="H655" s="445"/>
      <c r="I655" s="445"/>
      <c r="J655" s="445"/>
      <c r="K655" s="445"/>
      <c r="L655" s="445"/>
      <c r="M655" s="445"/>
      <c r="N655" s="445"/>
      <c r="O655" s="445"/>
      <c r="P655" s="445"/>
      <c r="Q655" s="445"/>
      <c r="R655" s="445"/>
      <c r="S655" s="445"/>
      <c r="T655" s="445"/>
      <c r="U655" s="445"/>
      <c r="V655" s="445"/>
      <c r="W655" s="445"/>
      <c r="X655" s="445"/>
      <c r="Y655" s="445"/>
      <c r="Z655" s="445"/>
      <c r="AA655" s="445"/>
    </row>
    <row r="656" spans="3:27" x14ac:dyDescent="0.15">
      <c r="C656" s="445"/>
      <c r="D656" s="445"/>
      <c r="E656" s="445"/>
      <c r="F656" s="445"/>
      <c r="G656" s="445"/>
      <c r="H656" s="445"/>
      <c r="I656" s="445"/>
      <c r="J656" s="445"/>
      <c r="K656" s="445"/>
      <c r="L656" s="445"/>
      <c r="M656" s="445"/>
      <c r="N656" s="445"/>
      <c r="O656" s="445"/>
      <c r="P656" s="445"/>
      <c r="Q656" s="445"/>
      <c r="R656" s="445"/>
      <c r="S656" s="445"/>
      <c r="T656" s="445"/>
      <c r="U656" s="445"/>
      <c r="V656" s="445"/>
      <c r="W656" s="445"/>
      <c r="X656" s="445"/>
      <c r="Y656" s="445"/>
      <c r="Z656" s="445"/>
      <c r="AA656" s="445"/>
    </row>
    <row r="657" spans="3:27" x14ac:dyDescent="0.15">
      <c r="C657" s="445"/>
      <c r="D657" s="445"/>
      <c r="E657" s="445"/>
      <c r="F657" s="445"/>
      <c r="G657" s="445"/>
      <c r="H657" s="445"/>
      <c r="I657" s="445"/>
      <c r="J657" s="445"/>
      <c r="K657" s="445"/>
      <c r="L657" s="445"/>
      <c r="M657" s="445"/>
      <c r="N657" s="445"/>
      <c r="O657" s="445"/>
      <c r="P657" s="445"/>
      <c r="Q657" s="445"/>
      <c r="R657" s="445"/>
      <c r="S657" s="445"/>
      <c r="T657" s="445"/>
      <c r="U657" s="445"/>
      <c r="V657" s="445"/>
      <c r="W657" s="445"/>
      <c r="X657" s="445"/>
      <c r="Y657" s="445"/>
      <c r="Z657" s="445"/>
      <c r="AA657" s="445"/>
    </row>
    <row r="658" spans="3:27" x14ac:dyDescent="0.15">
      <c r="C658" s="445"/>
      <c r="D658" s="445"/>
      <c r="E658" s="445"/>
      <c r="F658" s="445"/>
      <c r="G658" s="445"/>
      <c r="H658" s="445"/>
      <c r="I658" s="445"/>
      <c r="J658" s="445"/>
      <c r="K658" s="445"/>
      <c r="L658" s="445"/>
      <c r="M658" s="445"/>
      <c r="N658" s="445"/>
      <c r="O658" s="445"/>
      <c r="P658" s="445"/>
      <c r="Q658" s="445"/>
      <c r="R658" s="445"/>
      <c r="S658" s="445"/>
      <c r="T658" s="445"/>
      <c r="U658" s="445"/>
      <c r="V658" s="445"/>
      <c r="W658" s="445"/>
      <c r="X658" s="445"/>
      <c r="Y658" s="445"/>
      <c r="Z658" s="445"/>
      <c r="AA658" s="445"/>
    </row>
    <row r="659" spans="3:27" x14ac:dyDescent="0.15">
      <c r="C659" s="445"/>
      <c r="D659" s="445"/>
      <c r="E659" s="445"/>
      <c r="F659" s="445"/>
      <c r="G659" s="445"/>
      <c r="H659" s="445"/>
      <c r="I659" s="445"/>
      <c r="J659" s="445"/>
      <c r="K659" s="445"/>
      <c r="L659" s="445"/>
      <c r="M659" s="445"/>
      <c r="N659" s="445"/>
      <c r="O659" s="445"/>
      <c r="P659" s="445"/>
      <c r="Q659" s="445"/>
      <c r="R659" s="445"/>
      <c r="S659" s="445"/>
      <c r="T659" s="445"/>
      <c r="U659" s="445"/>
      <c r="V659" s="445"/>
      <c r="W659" s="445"/>
      <c r="X659" s="445"/>
      <c r="Y659" s="445"/>
      <c r="Z659" s="445"/>
      <c r="AA659" s="445"/>
    </row>
    <row r="660" spans="3:27" x14ac:dyDescent="0.15">
      <c r="C660" s="445"/>
      <c r="D660" s="445"/>
      <c r="E660" s="445"/>
      <c r="F660" s="445"/>
      <c r="G660" s="445"/>
      <c r="H660" s="445"/>
      <c r="I660" s="445"/>
      <c r="J660" s="445"/>
      <c r="K660" s="445"/>
      <c r="L660" s="445"/>
      <c r="M660" s="445"/>
      <c r="N660" s="445"/>
      <c r="O660" s="445"/>
      <c r="P660" s="445"/>
      <c r="Q660" s="445"/>
      <c r="R660" s="445"/>
      <c r="S660" s="445"/>
      <c r="T660" s="445"/>
      <c r="U660" s="445"/>
      <c r="V660" s="445"/>
      <c r="W660" s="445"/>
      <c r="X660" s="445"/>
      <c r="Y660" s="445"/>
      <c r="Z660" s="445"/>
      <c r="AA660" s="445"/>
    </row>
    <row r="661" spans="3:27" x14ac:dyDescent="0.15">
      <c r="C661" s="445"/>
      <c r="D661" s="445"/>
      <c r="E661" s="445"/>
      <c r="F661" s="445"/>
      <c r="G661" s="445"/>
      <c r="H661" s="445"/>
      <c r="I661" s="445"/>
      <c r="J661" s="445"/>
      <c r="K661" s="445"/>
      <c r="L661" s="445"/>
      <c r="M661" s="445"/>
      <c r="N661" s="445"/>
      <c r="O661" s="445"/>
      <c r="P661" s="445"/>
      <c r="Q661" s="445"/>
      <c r="R661" s="445"/>
      <c r="S661" s="445"/>
      <c r="T661" s="445"/>
      <c r="U661" s="445"/>
      <c r="V661" s="445"/>
      <c r="W661" s="445"/>
      <c r="X661" s="445"/>
      <c r="Y661" s="445"/>
      <c r="Z661" s="445"/>
      <c r="AA661" s="445"/>
    </row>
    <row r="662" spans="3:27" x14ac:dyDescent="0.15">
      <c r="C662" s="445"/>
      <c r="D662" s="445"/>
      <c r="E662" s="445"/>
      <c r="F662" s="445"/>
      <c r="G662" s="445"/>
      <c r="H662" s="445"/>
      <c r="I662" s="445"/>
      <c r="J662" s="445"/>
      <c r="K662" s="445"/>
      <c r="L662" s="445"/>
      <c r="M662" s="445"/>
      <c r="N662" s="445"/>
      <c r="O662" s="445"/>
      <c r="P662" s="445"/>
      <c r="Q662" s="445"/>
      <c r="R662" s="445"/>
      <c r="S662" s="445"/>
      <c r="T662" s="445"/>
      <c r="U662" s="445"/>
      <c r="V662" s="445"/>
      <c r="W662" s="445"/>
      <c r="X662" s="445"/>
      <c r="Y662" s="445"/>
      <c r="Z662" s="445"/>
      <c r="AA662" s="445"/>
    </row>
    <row r="663" spans="3:27" x14ac:dyDescent="0.15">
      <c r="C663" s="445"/>
      <c r="D663" s="445"/>
      <c r="E663" s="445"/>
      <c r="F663" s="445"/>
      <c r="G663" s="445"/>
      <c r="H663" s="445"/>
      <c r="I663" s="445"/>
      <c r="J663" s="445"/>
      <c r="K663" s="445"/>
      <c r="L663" s="445"/>
      <c r="M663" s="445"/>
      <c r="N663" s="445"/>
      <c r="O663" s="445"/>
      <c r="P663" s="445"/>
      <c r="Q663" s="445"/>
      <c r="R663" s="445"/>
      <c r="S663" s="445"/>
      <c r="T663" s="445"/>
      <c r="U663" s="445"/>
      <c r="V663" s="445"/>
      <c r="W663" s="445"/>
      <c r="X663" s="445"/>
      <c r="Y663" s="445"/>
      <c r="Z663" s="445"/>
      <c r="AA663" s="445"/>
    </row>
    <row r="664" spans="3:27" x14ac:dyDescent="0.15">
      <c r="C664" s="445"/>
      <c r="D664" s="445"/>
      <c r="E664" s="445"/>
      <c r="F664" s="445"/>
      <c r="G664" s="445"/>
      <c r="H664" s="445"/>
      <c r="I664" s="445"/>
      <c r="J664" s="445"/>
      <c r="K664" s="445"/>
      <c r="L664" s="445"/>
      <c r="M664" s="445"/>
      <c r="N664" s="445"/>
      <c r="O664" s="445"/>
      <c r="P664" s="445"/>
      <c r="Q664" s="445"/>
      <c r="R664" s="445"/>
      <c r="S664" s="445"/>
      <c r="T664" s="445"/>
      <c r="U664" s="445"/>
      <c r="V664" s="445"/>
      <c r="W664" s="445"/>
      <c r="X664" s="445"/>
      <c r="Y664" s="445"/>
      <c r="Z664" s="445"/>
      <c r="AA664" s="445"/>
    </row>
    <row r="665" spans="3:27" x14ac:dyDescent="0.15">
      <c r="C665" s="445"/>
      <c r="D665" s="445"/>
      <c r="E665" s="445"/>
      <c r="F665" s="445"/>
      <c r="G665" s="445"/>
      <c r="H665" s="445"/>
      <c r="I665" s="445"/>
      <c r="J665" s="445"/>
      <c r="K665" s="445"/>
      <c r="L665" s="445"/>
      <c r="M665" s="445"/>
      <c r="N665" s="445"/>
      <c r="O665" s="445"/>
      <c r="P665" s="445"/>
      <c r="Q665" s="445"/>
      <c r="R665" s="445"/>
      <c r="S665" s="445"/>
      <c r="T665" s="445"/>
      <c r="U665" s="445"/>
      <c r="V665" s="445"/>
      <c r="W665" s="445"/>
      <c r="X665" s="445"/>
      <c r="Y665" s="445"/>
      <c r="Z665" s="445"/>
      <c r="AA665" s="445"/>
    </row>
    <row r="666" spans="3:27" x14ac:dyDescent="0.15">
      <c r="C666" s="445"/>
      <c r="D666" s="445"/>
      <c r="E666" s="445"/>
      <c r="F666" s="445"/>
      <c r="G666" s="445"/>
      <c r="H666" s="445"/>
      <c r="I666" s="445"/>
      <c r="J666" s="445"/>
      <c r="K666" s="445"/>
      <c r="L666" s="445"/>
      <c r="M666" s="445"/>
      <c r="N666" s="445"/>
      <c r="O666" s="445"/>
      <c r="P666" s="445"/>
      <c r="Q666" s="445"/>
      <c r="R666" s="445"/>
      <c r="S666" s="445"/>
      <c r="T666" s="445"/>
      <c r="U666" s="445"/>
      <c r="V666" s="445"/>
      <c r="W666" s="445"/>
      <c r="X666" s="445"/>
      <c r="Y666" s="445"/>
      <c r="Z666" s="445"/>
      <c r="AA666" s="445"/>
    </row>
    <row r="667" spans="3:27" x14ac:dyDescent="0.15">
      <c r="C667" s="445"/>
      <c r="D667" s="445"/>
      <c r="E667" s="445"/>
      <c r="F667" s="445"/>
      <c r="G667" s="445"/>
      <c r="H667" s="445"/>
      <c r="I667" s="445"/>
      <c r="J667" s="445"/>
      <c r="K667" s="445"/>
      <c r="L667" s="445"/>
      <c r="M667" s="445"/>
      <c r="N667" s="445"/>
      <c r="O667" s="445"/>
      <c r="P667" s="445"/>
      <c r="Q667" s="445"/>
      <c r="R667" s="445"/>
      <c r="S667" s="445"/>
      <c r="T667" s="445"/>
      <c r="U667" s="445"/>
      <c r="V667" s="445"/>
      <c r="W667" s="445"/>
      <c r="X667" s="445"/>
      <c r="Y667" s="445"/>
      <c r="Z667" s="445"/>
      <c r="AA667" s="445"/>
    </row>
    <row r="668" spans="3:27" x14ac:dyDescent="0.15">
      <c r="C668" s="445"/>
      <c r="D668" s="445"/>
      <c r="E668" s="445"/>
      <c r="F668" s="445"/>
      <c r="G668" s="445"/>
      <c r="H668" s="445"/>
      <c r="I668" s="445"/>
      <c r="J668" s="445"/>
      <c r="K668" s="445"/>
      <c r="L668" s="445"/>
      <c r="M668" s="445"/>
      <c r="N668" s="445"/>
      <c r="O668" s="445"/>
      <c r="P668" s="445"/>
      <c r="Q668" s="445"/>
      <c r="R668" s="445"/>
      <c r="S668" s="445"/>
      <c r="T668" s="445"/>
      <c r="U668" s="445"/>
      <c r="V668" s="445"/>
      <c r="W668" s="445"/>
      <c r="X668" s="445"/>
      <c r="Y668" s="445"/>
      <c r="Z668" s="445"/>
      <c r="AA668" s="445"/>
    </row>
    <row r="669" spans="3:27" x14ac:dyDescent="0.15">
      <c r="C669" s="445"/>
      <c r="D669" s="445"/>
      <c r="E669" s="445"/>
      <c r="F669" s="445"/>
      <c r="G669" s="445"/>
      <c r="H669" s="445"/>
      <c r="I669" s="445"/>
      <c r="J669" s="445"/>
      <c r="K669" s="445"/>
      <c r="L669" s="445"/>
      <c r="M669" s="445"/>
      <c r="N669" s="445"/>
      <c r="O669" s="445"/>
      <c r="P669" s="445"/>
      <c r="Q669" s="445"/>
      <c r="R669" s="445"/>
      <c r="S669" s="445"/>
      <c r="T669" s="445"/>
      <c r="U669" s="445"/>
      <c r="V669" s="445"/>
      <c r="W669" s="445"/>
      <c r="X669" s="445"/>
      <c r="Y669" s="445"/>
      <c r="Z669" s="445"/>
      <c r="AA669" s="445"/>
    </row>
    <row r="670" spans="3:27" x14ac:dyDescent="0.15">
      <c r="C670" s="445"/>
      <c r="D670" s="445"/>
      <c r="E670" s="445"/>
      <c r="F670" s="445"/>
      <c r="G670" s="445"/>
      <c r="H670" s="445"/>
      <c r="I670" s="445"/>
      <c r="J670" s="445"/>
      <c r="K670" s="445"/>
      <c r="L670" s="445"/>
      <c r="M670" s="445"/>
      <c r="N670" s="445"/>
      <c r="O670" s="445"/>
      <c r="P670" s="445"/>
      <c r="Q670" s="445"/>
      <c r="R670" s="445"/>
      <c r="S670" s="445"/>
      <c r="T670" s="445"/>
      <c r="U670" s="445"/>
      <c r="V670" s="445"/>
      <c r="W670" s="445"/>
      <c r="X670" s="445"/>
      <c r="Y670" s="445"/>
      <c r="Z670" s="445"/>
      <c r="AA670" s="445"/>
    </row>
    <row r="671" spans="3:27" x14ac:dyDescent="0.15">
      <c r="C671" s="445"/>
      <c r="D671" s="445"/>
      <c r="E671" s="445"/>
      <c r="F671" s="445"/>
      <c r="G671" s="445"/>
      <c r="H671" s="445"/>
      <c r="I671" s="445"/>
      <c r="J671" s="445"/>
      <c r="K671" s="445"/>
      <c r="L671" s="445"/>
      <c r="M671" s="445"/>
      <c r="N671" s="445"/>
      <c r="O671" s="445"/>
      <c r="P671" s="445"/>
      <c r="Q671" s="445"/>
      <c r="R671" s="445"/>
      <c r="S671" s="445"/>
      <c r="T671" s="445"/>
      <c r="U671" s="445"/>
      <c r="V671" s="445"/>
      <c r="W671" s="445"/>
      <c r="X671" s="445"/>
      <c r="Y671" s="445"/>
      <c r="Z671" s="445"/>
      <c r="AA671" s="445"/>
    </row>
    <row r="672" spans="3:27" x14ac:dyDescent="0.15">
      <c r="C672" s="445"/>
      <c r="D672" s="445"/>
      <c r="E672" s="445"/>
      <c r="F672" s="445"/>
      <c r="G672" s="445"/>
      <c r="H672" s="445"/>
      <c r="I672" s="445"/>
      <c r="J672" s="445"/>
      <c r="K672" s="445"/>
      <c r="L672" s="445"/>
      <c r="M672" s="445"/>
      <c r="N672" s="445"/>
      <c r="O672" s="445"/>
      <c r="P672" s="445"/>
      <c r="Q672" s="445"/>
      <c r="R672" s="445"/>
      <c r="S672" s="445"/>
      <c r="T672" s="445"/>
      <c r="U672" s="445"/>
      <c r="V672" s="445"/>
      <c r="W672" s="445"/>
      <c r="X672" s="445"/>
      <c r="Y672" s="445"/>
      <c r="Z672" s="445"/>
      <c r="AA672" s="445"/>
    </row>
    <row r="673" spans="3:27" x14ac:dyDescent="0.15">
      <c r="C673" s="445"/>
      <c r="D673" s="445"/>
      <c r="E673" s="445"/>
      <c r="F673" s="445"/>
      <c r="G673" s="445"/>
      <c r="H673" s="445"/>
      <c r="I673" s="445"/>
      <c r="J673" s="445"/>
      <c r="K673" s="445"/>
      <c r="L673" s="445"/>
      <c r="M673" s="445"/>
      <c r="N673" s="445"/>
      <c r="O673" s="445"/>
      <c r="P673" s="445"/>
      <c r="Q673" s="445"/>
      <c r="R673" s="445"/>
      <c r="S673" s="445"/>
      <c r="T673" s="445"/>
      <c r="U673" s="445"/>
      <c r="V673" s="445"/>
      <c r="W673" s="445"/>
      <c r="X673" s="445"/>
      <c r="Y673" s="445"/>
      <c r="Z673" s="445"/>
      <c r="AA673" s="445"/>
    </row>
    <row r="674" spans="3:27" x14ac:dyDescent="0.15">
      <c r="C674" s="445"/>
      <c r="D674" s="445"/>
      <c r="E674" s="445"/>
      <c r="F674" s="445"/>
      <c r="G674" s="445"/>
      <c r="H674" s="445"/>
      <c r="I674" s="445"/>
      <c r="J674" s="445"/>
      <c r="K674" s="445"/>
      <c r="L674" s="445"/>
      <c r="M674" s="445"/>
      <c r="N674" s="445"/>
      <c r="O674" s="445"/>
      <c r="P674" s="445"/>
      <c r="Q674" s="445"/>
      <c r="R674" s="445"/>
      <c r="S674" s="445"/>
      <c r="T674" s="445"/>
      <c r="U674" s="445"/>
      <c r="V674" s="445"/>
      <c r="W674" s="445"/>
      <c r="X674" s="445"/>
      <c r="Y674" s="445"/>
      <c r="Z674" s="445"/>
      <c r="AA674" s="445"/>
    </row>
    <row r="675" spans="3:27" x14ac:dyDescent="0.15">
      <c r="C675" s="445"/>
      <c r="D675" s="445"/>
      <c r="E675" s="445"/>
      <c r="F675" s="445"/>
      <c r="G675" s="445"/>
      <c r="H675" s="445"/>
      <c r="I675" s="445"/>
      <c r="J675" s="445"/>
      <c r="K675" s="445"/>
      <c r="L675" s="445"/>
      <c r="M675" s="445"/>
      <c r="N675" s="445"/>
      <c r="O675" s="445"/>
      <c r="P675" s="445"/>
      <c r="Q675" s="445"/>
      <c r="R675" s="445"/>
      <c r="S675" s="445"/>
      <c r="T675" s="445"/>
      <c r="U675" s="445"/>
      <c r="V675" s="445"/>
      <c r="W675" s="445"/>
      <c r="X675" s="445"/>
      <c r="Y675" s="445"/>
      <c r="Z675" s="445"/>
      <c r="AA675" s="445"/>
    </row>
    <row r="676" spans="3:27" x14ac:dyDescent="0.15">
      <c r="C676" s="445"/>
      <c r="D676" s="445"/>
      <c r="E676" s="445"/>
      <c r="F676" s="445"/>
      <c r="G676" s="445"/>
      <c r="H676" s="445"/>
      <c r="I676" s="445"/>
      <c r="J676" s="445"/>
      <c r="K676" s="445"/>
      <c r="L676" s="445"/>
      <c r="M676" s="445"/>
      <c r="N676" s="445"/>
      <c r="O676" s="445"/>
      <c r="P676" s="445"/>
      <c r="Q676" s="445"/>
      <c r="R676" s="445"/>
      <c r="S676" s="445"/>
      <c r="T676" s="445"/>
      <c r="U676" s="445"/>
      <c r="V676" s="445"/>
      <c r="W676" s="445"/>
      <c r="X676" s="445"/>
      <c r="Y676" s="445"/>
      <c r="Z676" s="445"/>
      <c r="AA676" s="445"/>
    </row>
    <row r="677" spans="3:27" x14ac:dyDescent="0.15">
      <c r="C677" s="445"/>
      <c r="D677" s="445"/>
      <c r="E677" s="445"/>
      <c r="F677" s="445"/>
      <c r="G677" s="445"/>
      <c r="H677" s="445"/>
      <c r="I677" s="445"/>
      <c r="J677" s="445"/>
      <c r="K677" s="445"/>
      <c r="L677" s="445"/>
      <c r="M677" s="445"/>
      <c r="N677" s="445"/>
      <c r="O677" s="445"/>
      <c r="P677" s="445"/>
      <c r="Q677" s="445"/>
      <c r="R677" s="445"/>
      <c r="S677" s="445"/>
      <c r="T677" s="445"/>
      <c r="U677" s="445"/>
      <c r="V677" s="445"/>
      <c r="W677" s="445"/>
      <c r="X677" s="445"/>
      <c r="Y677" s="445"/>
      <c r="Z677" s="445"/>
      <c r="AA677" s="445"/>
    </row>
    <row r="678" spans="3:27" x14ac:dyDescent="0.15">
      <c r="C678" s="445"/>
      <c r="D678" s="445"/>
      <c r="E678" s="445"/>
      <c r="F678" s="445"/>
      <c r="G678" s="445"/>
      <c r="H678" s="445"/>
      <c r="I678" s="445"/>
      <c r="J678" s="445"/>
      <c r="K678" s="445"/>
      <c r="L678" s="445"/>
      <c r="M678" s="445"/>
      <c r="N678" s="445"/>
      <c r="O678" s="445"/>
      <c r="P678" s="445"/>
      <c r="Q678" s="445"/>
      <c r="R678" s="445"/>
      <c r="S678" s="445"/>
      <c r="T678" s="445"/>
      <c r="U678" s="445"/>
      <c r="V678" s="445"/>
      <c r="W678" s="445"/>
      <c r="X678" s="445"/>
      <c r="Y678" s="445"/>
      <c r="Z678" s="445"/>
      <c r="AA678" s="445"/>
    </row>
    <row r="679" spans="3:27" x14ac:dyDescent="0.15">
      <c r="C679" s="445"/>
      <c r="D679" s="445"/>
      <c r="E679" s="445"/>
      <c r="F679" s="445"/>
      <c r="G679" s="445"/>
      <c r="H679" s="445"/>
      <c r="I679" s="445"/>
      <c r="J679" s="445"/>
      <c r="K679" s="445"/>
      <c r="L679" s="445"/>
      <c r="M679" s="445"/>
      <c r="N679" s="445"/>
      <c r="O679" s="445"/>
      <c r="P679" s="445"/>
      <c r="Q679" s="445"/>
      <c r="R679" s="445"/>
      <c r="S679" s="445"/>
      <c r="T679" s="445"/>
      <c r="U679" s="445"/>
      <c r="V679" s="445"/>
      <c r="W679" s="445"/>
      <c r="X679" s="445"/>
      <c r="Y679" s="445"/>
      <c r="Z679" s="445"/>
      <c r="AA679" s="445"/>
    </row>
    <row r="680" spans="3:27" x14ac:dyDescent="0.15">
      <c r="C680" s="445"/>
      <c r="D680" s="445"/>
      <c r="E680" s="445"/>
      <c r="F680" s="445"/>
      <c r="G680" s="445"/>
      <c r="H680" s="445"/>
      <c r="I680" s="445"/>
      <c r="J680" s="445"/>
      <c r="K680" s="445"/>
      <c r="L680" s="445"/>
      <c r="M680" s="445"/>
      <c r="N680" s="445"/>
      <c r="O680" s="445"/>
      <c r="P680" s="445"/>
      <c r="Q680" s="445"/>
      <c r="R680" s="445"/>
      <c r="S680" s="445"/>
      <c r="T680" s="445"/>
      <c r="U680" s="445"/>
      <c r="V680" s="445"/>
      <c r="W680" s="445"/>
      <c r="X680" s="445"/>
      <c r="Y680" s="445"/>
      <c r="Z680" s="445"/>
      <c r="AA680" s="445"/>
    </row>
    <row r="681" spans="3:27" x14ac:dyDescent="0.15">
      <c r="C681" s="445"/>
      <c r="D681" s="445"/>
      <c r="E681" s="445"/>
      <c r="F681" s="445"/>
      <c r="G681" s="445"/>
      <c r="H681" s="445"/>
      <c r="I681" s="445"/>
      <c r="J681" s="445"/>
      <c r="K681" s="445"/>
      <c r="L681" s="445"/>
      <c r="M681" s="445"/>
      <c r="N681" s="445"/>
      <c r="O681" s="445"/>
      <c r="P681" s="445"/>
      <c r="Q681" s="445"/>
      <c r="R681" s="445"/>
      <c r="S681" s="445"/>
      <c r="T681" s="445"/>
      <c r="U681" s="445"/>
      <c r="V681" s="445"/>
      <c r="W681" s="445"/>
      <c r="X681" s="445"/>
      <c r="Y681" s="445"/>
      <c r="Z681" s="445"/>
      <c r="AA681" s="445"/>
    </row>
    <row r="682" spans="3:27" x14ac:dyDescent="0.15">
      <c r="C682" s="445"/>
      <c r="D682" s="445"/>
      <c r="E682" s="445"/>
      <c r="F682" s="445"/>
      <c r="G682" s="445"/>
      <c r="H682" s="445"/>
      <c r="I682" s="445"/>
      <c r="J682" s="445"/>
      <c r="K682" s="445"/>
      <c r="L682" s="445"/>
      <c r="M682" s="445"/>
      <c r="N682" s="445"/>
      <c r="O682" s="445"/>
      <c r="P682" s="445"/>
      <c r="Q682" s="445"/>
      <c r="R682" s="445"/>
      <c r="S682" s="445"/>
      <c r="T682" s="445"/>
      <c r="U682" s="445"/>
      <c r="V682" s="445"/>
      <c r="W682" s="445"/>
      <c r="X682" s="445"/>
      <c r="Y682" s="445"/>
      <c r="Z682" s="445"/>
      <c r="AA682" s="445"/>
    </row>
    <row r="683" spans="3:27" x14ac:dyDescent="0.15">
      <c r="C683" s="445"/>
      <c r="D683" s="445"/>
      <c r="E683" s="445"/>
      <c r="F683" s="445"/>
      <c r="G683" s="445"/>
      <c r="H683" s="445"/>
      <c r="I683" s="445"/>
      <c r="J683" s="445"/>
      <c r="K683" s="445"/>
      <c r="L683" s="445"/>
      <c r="M683" s="445"/>
      <c r="N683" s="445"/>
      <c r="O683" s="445"/>
      <c r="P683" s="445"/>
      <c r="Q683" s="445"/>
      <c r="R683" s="445"/>
      <c r="S683" s="445"/>
      <c r="T683" s="445"/>
      <c r="U683" s="445"/>
      <c r="V683" s="445"/>
      <c r="W683" s="445"/>
      <c r="X683" s="445"/>
      <c r="Y683" s="445"/>
      <c r="Z683" s="445"/>
      <c r="AA683" s="445"/>
    </row>
    <row r="684" spans="3:27" x14ac:dyDescent="0.15">
      <c r="C684" s="445"/>
      <c r="D684" s="445"/>
      <c r="E684" s="445"/>
      <c r="F684" s="445"/>
      <c r="G684" s="445"/>
      <c r="H684" s="445"/>
      <c r="I684" s="445"/>
      <c r="J684" s="445"/>
      <c r="K684" s="445"/>
      <c r="L684" s="445"/>
      <c r="M684" s="445"/>
      <c r="N684" s="445"/>
      <c r="O684" s="445"/>
      <c r="P684" s="445"/>
      <c r="Q684" s="445"/>
      <c r="R684" s="445"/>
      <c r="S684" s="445"/>
      <c r="T684" s="445"/>
      <c r="U684" s="445"/>
      <c r="V684" s="445"/>
      <c r="W684" s="445"/>
      <c r="X684" s="445"/>
      <c r="Y684" s="445"/>
      <c r="Z684" s="445"/>
      <c r="AA684" s="445"/>
    </row>
    <row r="685" spans="3:27" x14ac:dyDescent="0.15">
      <c r="C685" s="445"/>
      <c r="D685" s="445"/>
      <c r="E685" s="445"/>
      <c r="F685" s="445"/>
      <c r="G685" s="445"/>
      <c r="H685" s="445"/>
      <c r="I685" s="445"/>
      <c r="J685" s="445"/>
      <c r="K685" s="445"/>
      <c r="L685" s="445"/>
      <c r="M685" s="445"/>
      <c r="N685" s="445"/>
      <c r="O685" s="445"/>
      <c r="P685" s="445"/>
      <c r="Q685" s="445"/>
      <c r="R685" s="445"/>
      <c r="S685" s="445"/>
      <c r="T685" s="445"/>
      <c r="U685" s="445"/>
      <c r="V685" s="445"/>
      <c r="W685" s="445"/>
      <c r="X685" s="445"/>
      <c r="Y685" s="445"/>
      <c r="Z685" s="445"/>
      <c r="AA685" s="445"/>
    </row>
    <row r="686" spans="3:27" x14ac:dyDescent="0.15">
      <c r="C686" s="445"/>
      <c r="D686" s="445"/>
      <c r="E686" s="445"/>
      <c r="F686" s="445"/>
      <c r="G686" s="445"/>
      <c r="H686" s="445"/>
      <c r="I686" s="445"/>
      <c r="J686" s="445"/>
      <c r="K686" s="445"/>
      <c r="L686" s="445"/>
      <c r="M686" s="445"/>
      <c r="N686" s="445"/>
      <c r="O686" s="445"/>
      <c r="P686" s="445"/>
      <c r="Q686" s="445"/>
      <c r="R686" s="445"/>
      <c r="S686" s="445"/>
      <c r="T686" s="445"/>
      <c r="U686" s="445"/>
      <c r="V686" s="445"/>
      <c r="W686" s="445"/>
      <c r="X686" s="445"/>
      <c r="Y686" s="445"/>
      <c r="Z686" s="445"/>
      <c r="AA686" s="445"/>
    </row>
    <row r="687" spans="3:27" x14ac:dyDescent="0.15">
      <c r="C687" s="445"/>
      <c r="D687" s="445"/>
      <c r="E687" s="445"/>
      <c r="F687" s="445"/>
      <c r="G687" s="445"/>
      <c r="H687" s="445"/>
      <c r="I687" s="445"/>
      <c r="J687" s="445"/>
      <c r="K687" s="445"/>
      <c r="L687" s="445"/>
      <c r="M687" s="445"/>
      <c r="N687" s="445"/>
      <c r="O687" s="445"/>
      <c r="P687" s="445"/>
      <c r="Q687" s="445"/>
      <c r="R687" s="445"/>
      <c r="S687" s="445"/>
      <c r="T687" s="445"/>
      <c r="U687" s="445"/>
      <c r="V687" s="445"/>
      <c r="W687" s="445"/>
      <c r="X687" s="445"/>
      <c r="Y687" s="445"/>
      <c r="Z687" s="445"/>
      <c r="AA687" s="445"/>
    </row>
    <row r="688" spans="3:27" x14ac:dyDescent="0.15">
      <c r="C688" s="445"/>
      <c r="D688" s="445"/>
      <c r="E688" s="445"/>
      <c r="F688" s="445"/>
      <c r="G688" s="445"/>
      <c r="H688" s="445"/>
      <c r="I688" s="445"/>
      <c r="J688" s="445"/>
      <c r="K688" s="445"/>
      <c r="L688" s="445"/>
      <c r="M688" s="445"/>
      <c r="N688" s="445"/>
      <c r="O688" s="445"/>
      <c r="P688" s="445"/>
      <c r="Q688" s="445"/>
      <c r="R688" s="445"/>
      <c r="S688" s="445"/>
      <c r="T688" s="445"/>
      <c r="U688" s="445"/>
      <c r="V688" s="445"/>
      <c r="W688" s="445"/>
      <c r="X688" s="445"/>
      <c r="Y688" s="445"/>
      <c r="Z688" s="445"/>
      <c r="AA688" s="445"/>
    </row>
    <row r="689" spans="3:27" x14ac:dyDescent="0.15">
      <c r="C689" s="445"/>
      <c r="D689" s="445"/>
      <c r="E689" s="445"/>
      <c r="F689" s="445"/>
      <c r="G689" s="445"/>
      <c r="H689" s="445"/>
      <c r="I689" s="445"/>
      <c r="J689" s="445"/>
      <c r="K689" s="445"/>
      <c r="L689" s="445"/>
      <c r="M689" s="445"/>
      <c r="N689" s="445"/>
      <c r="O689" s="445"/>
      <c r="P689" s="445"/>
      <c r="Q689" s="445"/>
      <c r="R689" s="445"/>
      <c r="S689" s="445"/>
      <c r="T689" s="445"/>
      <c r="U689" s="445"/>
      <c r="V689" s="445"/>
      <c r="W689" s="445"/>
      <c r="X689" s="445"/>
      <c r="Y689" s="445"/>
      <c r="Z689" s="445"/>
      <c r="AA689" s="445"/>
    </row>
    <row r="690" spans="3:27" x14ac:dyDescent="0.15">
      <c r="C690" s="445"/>
      <c r="D690" s="445"/>
      <c r="E690" s="445"/>
      <c r="F690" s="445"/>
      <c r="G690" s="445"/>
      <c r="H690" s="445"/>
      <c r="I690" s="445"/>
      <c r="J690" s="445"/>
      <c r="K690" s="445"/>
      <c r="L690" s="445"/>
      <c r="M690" s="445"/>
      <c r="N690" s="445"/>
      <c r="O690" s="445"/>
      <c r="P690" s="445"/>
      <c r="Q690" s="445"/>
      <c r="R690" s="445"/>
      <c r="S690" s="445"/>
      <c r="T690" s="445"/>
      <c r="U690" s="445"/>
      <c r="V690" s="445"/>
      <c r="W690" s="445"/>
      <c r="X690" s="445"/>
      <c r="Y690" s="445"/>
      <c r="Z690" s="445"/>
      <c r="AA690" s="445"/>
    </row>
    <row r="691" spans="3:27" x14ac:dyDescent="0.15">
      <c r="C691" s="445"/>
      <c r="D691" s="445"/>
      <c r="E691" s="445"/>
      <c r="F691" s="445"/>
      <c r="G691" s="445"/>
      <c r="H691" s="445"/>
      <c r="I691" s="445"/>
      <c r="J691" s="445"/>
      <c r="K691" s="445"/>
      <c r="L691" s="445"/>
      <c r="M691" s="445"/>
      <c r="N691" s="445"/>
      <c r="O691" s="445"/>
      <c r="P691" s="445"/>
      <c r="Q691" s="445"/>
      <c r="R691" s="445"/>
      <c r="S691" s="445"/>
      <c r="T691" s="445"/>
      <c r="U691" s="445"/>
      <c r="V691" s="445"/>
      <c r="W691" s="445"/>
      <c r="X691" s="445"/>
      <c r="Y691" s="445"/>
      <c r="Z691" s="445"/>
      <c r="AA691" s="445"/>
    </row>
    <row r="692" spans="3:27" x14ac:dyDescent="0.15">
      <c r="C692" s="445"/>
      <c r="D692" s="445"/>
      <c r="E692" s="445"/>
      <c r="F692" s="445"/>
      <c r="G692" s="445"/>
      <c r="H692" s="445"/>
      <c r="I692" s="445"/>
      <c r="J692" s="445"/>
      <c r="K692" s="445"/>
      <c r="L692" s="445"/>
      <c r="M692" s="445"/>
      <c r="N692" s="445"/>
      <c r="O692" s="445"/>
      <c r="P692" s="445"/>
      <c r="Q692" s="445"/>
      <c r="R692" s="445"/>
      <c r="S692" s="445"/>
      <c r="T692" s="445"/>
      <c r="U692" s="445"/>
      <c r="V692" s="445"/>
      <c r="W692" s="445"/>
      <c r="X692" s="445"/>
      <c r="Y692" s="445"/>
      <c r="Z692" s="445"/>
      <c r="AA692" s="445"/>
    </row>
    <row r="693" spans="3:27" x14ac:dyDescent="0.15">
      <c r="C693" s="445"/>
      <c r="D693" s="445"/>
      <c r="E693" s="445"/>
      <c r="F693" s="445"/>
      <c r="G693" s="445"/>
      <c r="H693" s="445"/>
      <c r="I693" s="445"/>
      <c r="J693" s="445"/>
      <c r="K693" s="445"/>
      <c r="L693" s="445"/>
      <c r="M693" s="445"/>
      <c r="N693" s="445"/>
      <c r="O693" s="445"/>
      <c r="P693" s="445"/>
      <c r="Q693" s="445"/>
      <c r="R693" s="445"/>
      <c r="S693" s="445"/>
      <c r="T693" s="445"/>
      <c r="U693" s="445"/>
      <c r="V693" s="445"/>
      <c r="W693" s="445"/>
      <c r="X693" s="445"/>
      <c r="Y693" s="445"/>
      <c r="Z693" s="445"/>
      <c r="AA693" s="445"/>
    </row>
    <row r="694" spans="3:27" x14ac:dyDescent="0.15">
      <c r="C694" s="445"/>
      <c r="D694" s="445"/>
      <c r="E694" s="445"/>
      <c r="F694" s="445"/>
      <c r="G694" s="445"/>
      <c r="H694" s="445"/>
      <c r="I694" s="445"/>
      <c r="J694" s="445"/>
      <c r="K694" s="445"/>
      <c r="L694" s="445"/>
      <c r="M694" s="445"/>
      <c r="N694" s="445"/>
      <c r="O694" s="445"/>
      <c r="P694" s="445"/>
      <c r="Q694" s="445"/>
      <c r="R694" s="445"/>
      <c r="S694" s="445"/>
      <c r="T694" s="445"/>
      <c r="U694" s="445"/>
      <c r="V694" s="445"/>
      <c r="W694" s="445"/>
      <c r="X694" s="445"/>
      <c r="Y694" s="445"/>
      <c r="Z694" s="445"/>
      <c r="AA694" s="445"/>
    </row>
    <row r="695" spans="3:27" x14ac:dyDescent="0.15">
      <c r="C695" s="445"/>
      <c r="D695" s="445"/>
      <c r="E695" s="445"/>
      <c r="F695" s="445"/>
      <c r="G695" s="445"/>
      <c r="H695" s="445"/>
      <c r="I695" s="445"/>
      <c r="J695" s="445"/>
      <c r="K695" s="445"/>
      <c r="L695" s="445"/>
      <c r="M695" s="445"/>
      <c r="N695" s="445"/>
      <c r="O695" s="445"/>
      <c r="P695" s="445"/>
      <c r="Q695" s="445"/>
      <c r="R695" s="445"/>
      <c r="S695" s="445"/>
      <c r="T695" s="445"/>
      <c r="U695" s="445"/>
      <c r="V695" s="445"/>
      <c r="W695" s="445"/>
      <c r="X695" s="445"/>
      <c r="Y695" s="445"/>
      <c r="Z695" s="445"/>
      <c r="AA695" s="445"/>
    </row>
    <row r="696" spans="3:27" x14ac:dyDescent="0.15">
      <c r="C696" s="445"/>
      <c r="D696" s="445"/>
      <c r="E696" s="445"/>
      <c r="F696" s="445"/>
      <c r="G696" s="445"/>
      <c r="H696" s="445"/>
      <c r="I696" s="445"/>
      <c r="J696" s="445"/>
      <c r="K696" s="445"/>
      <c r="L696" s="445"/>
      <c r="M696" s="445"/>
      <c r="N696" s="445"/>
      <c r="O696" s="445"/>
      <c r="P696" s="445"/>
      <c r="Q696" s="445"/>
      <c r="R696" s="445"/>
      <c r="S696" s="445"/>
      <c r="T696" s="445"/>
      <c r="U696" s="445"/>
      <c r="V696" s="445"/>
      <c r="W696" s="445"/>
      <c r="X696" s="445"/>
      <c r="Y696" s="445"/>
      <c r="Z696" s="445"/>
      <c r="AA696" s="445"/>
    </row>
    <row r="697" spans="3:27" x14ac:dyDescent="0.15">
      <c r="C697" s="445"/>
      <c r="D697" s="445"/>
      <c r="E697" s="445"/>
      <c r="F697" s="445"/>
      <c r="G697" s="445"/>
      <c r="H697" s="445"/>
      <c r="I697" s="445"/>
      <c r="J697" s="445"/>
      <c r="K697" s="445"/>
      <c r="L697" s="445"/>
      <c r="M697" s="445"/>
      <c r="N697" s="445"/>
      <c r="O697" s="445"/>
      <c r="P697" s="445"/>
      <c r="Q697" s="445"/>
      <c r="R697" s="445"/>
      <c r="S697" s="445"/>
      <c r="T697" s="445"/>
      <c r="U697" s="445"/>
      <c r="V697" s="445"/>
      <c r="W697" s="445"/>
      <c r="X697" s="445"/>
      <c r="Y697" s="445"/>
      <c r="Z697" s="445"/>
      <c r="AA697" s="445"/>
    </row>
    <row r="698" spans="3:27" x14ac:dyDescent="0.15">
      <c r="C698" s="445"/>
      <c r="D698" s="445"/>
      <c r="E698" s="445"/>
      <c r="F698" s="445"/>
      <c r="G698" s="445"/>
      <c r="H698" s="445"/>
      <c r="I698" s="445"/>
      <c r="J698" s="445"/>
      <c r="K698" s="445"/>
      <c r="L698" s="445"/>
      <c r="M698" s="445"/>
      <c r="N698" s="445"/>
      <c r="O698" s="445"/>
      <c r="P698" s="445"/>
      <c r="Q698" s="445"/>
      <c r="R698" s="445"/>
      <c r="S698" s="445"/>
      <c r="T698" s="445"/>
      <c r="U698" s="445"/>
      <c r="V698" s="445"/>
      <c r="W698" s="445"/>
      <c r="X698" s="445"/>
      <c r="Y698" s="445"/>
      <c r="Z698" s="445"/>
      <c r="AA698" s="445"/>
    </row>
    <row r="699" spans="3:27" x14ac:dyDescent="0.15">
      <c r="C699" s="445"/>
      <c r="D699" s="445"/>
      <c r="E699" s="445"/>
      <c r="F699" s="445"/>
      <c r="G699" s="445"/>
      <c r="H699" s="445"/>
      <c r="I699" s="445"/>
      <c r="J699" s="445"/>
      <c r="K699" s="445"/>
      <c r="L699" s="445"/>
      <c r="M699" s="445"/>
      <c r="N699" s="445"/>
      <c r="O699" s="445"/>
      <c r="P699" s="445"/>
      <c r="Q699" s="445"/>
      <c r="R699" s="445"/>
      <c r="S699" s="445"/>
      <c r="T699" s="445"/>
      <c r="U699" s="445"/>
      <c r="V699" s="445"/>
      <c r="W699" s="445"/>
      <c r="X699" s="445"/>
      <c r="Y699" s="445"/>
      <c r="Z699" s="445"/>
      <c r="AA699" s="445"/>
    </row>
    <row r="700" spans="3:27" x14ac:dyDescent="0.15">
      <c r="C700" s="445"/>
      <c r="D700" s="445"/>
      <c r="E700" s="445"/>
      <c r="F700" s="445"/>
      <c r="G700" s="445"/>
      <c r="H700" s="445"/>
      <c r="I700" s="445"/>
      <c r="J700" s="445"/>
      <c r="K700" s="445"/>
      <c r="L700" s="445"/>
      <c r="M700" s="445"/>
      <c r="N700" s="445"/>
      <c r="O700" s="445"/>
      <c r="P700" s="445"/>
      <c r="Q700" s="445"/>
      <c r="R700" s="445"/>
      <c r="S700" s="445"/>
      <c r="T700" s="445"/>
      <c r="U700" s="445"/>
      <c r="V700" s="445"/>
      <c r="W700" s="445"/>
      <c r="X700" s="445"/>
      <c r="Y700" s="445"/>
      <c r="Z700" s="445"/>
      <c r="AA700" s="445"/>
    </row>
    <row r="701" spans="3:27" x14ac:dyDescent="0.15">
      <c r="C701" s="445"/>
      <c r="D701" s="445"/>
      <c r="E701" s="445"/>
      <c r="F701" s="445"/>
      <c r="G701" s="445"/>
      <c r="H701" s="445"/>
      <c r="I701" s="445"/>
      <c r="J701" s="445"/>
      <c r="K701" s="445"/>
      <c r="L701" s="445"/>
      <c r="M701" s="445"/>
      <c r="N701" s="445"/>
      <c r="O701" s="445"/>
      <c r="P701" s="445"/>
      <c r="Q701" s="445"/>
      <c r="R701" s="445"/>
      <c r="S701" s="445"/>
      <c r="T701" s="445"/>
      <c r="U701" s="445"/>
      <c r="V701" s="445"/>
      <c r="W701" s="445"/>
      <c r="X701" s="445"/>
      <c r="Y701" s="445"/>
      <c r="Z701" s="445"/>
      <c r="AA701" s="445"/>
    </row>
    <row r="702" spans="3:27" x14ac:dyDescent="0.15">
      <c r="C702" s="445"/>
      <c r="D702" s="445"/>
      <c r="E702" s="445"/>
      <c r="F702" s="445"/>
      <c r="G702" s="445"/>
      <c r="H702" s="445"/>
      <c r="I702" s="445"/>
      <c r="J702" s="445"/>
      <c r="K702" s="445"/>
      <c r="L702" s="445"/>
      <c r="M702" s="445"/>
      <c r="N702" s="445"/>
      <c r="O702" s="445"/>
      <c r="P702" s="445"/>
      <c r="Q702" s="445"/>
      <c r="R702" s="445"/>
      <c r="S702" s="445"/>
      <c r="T702" s="445"/>
      <c r="U702" s="445"/>
      <c r="V702" s="445"/>
      <c r="W702" s="445"/>
      <c r="X702" s="445"/>
      <c r="Y702" s="445"/>
      <c r="Z702" s="445"/>
      <c r="AA702" s="445"/>
    </row>
    <row r="703" spans="3:27" x14ac:dyDescent="0.15">
      <c r="C703" s="445"/>
      <c r="D703" s="445"/>
      <c r="E703" s="445"/>
      <c r="F703" s="445"/>
      <c r="G703" s="445"/>
      <c r="H703" s="445"/>
      <c r="I703" s="445"/>
      <c r="J703" s="445"/>
      <c r="K703" s="445"/>
      <c r="L703" s="445"/>
      <c r="M703" s="445"/>
      <c r="N703" s="445"/>
      <c r="O703" s="445"/>
      <c r="P703" s="445"/>
      <c r="Q703" s="445"/>
      <c r="R703" s="445"/>
      <c r="S703" s="445"/>
      <c r="T703" s="445"/>
      <c r="U703" s="445"/>
      <c r="V703" s="445"/>
      <c r="W703" s="445"/>
      <c r="X703" s="445"/>
      <c r="Y703" s="445"/>
      <c r="Z703" s="445"/>
      <c r="AA703" s="445"/>
    </row>
    <row r="704" spans="3:27" x14ac:dyDescent="0.15">
      <c r="C704" s="445"/>
      <c r="D704" s="445"/>
      <c r="E704" s="445"/>
      <c r="F704" s="445"/>
      <c r="G704" s="445"/>
      <c r="H704" s="445"/>
      <c r="I704" s="445"/>
      <c r="J704" s="445"/>
      <c r="K704" s="445"/>
      <c r="L704" s="445"/>
      <c r="M704" s="445"/>
      <c r="N704" s="445"/>
      <c r="O704" s="445"/>
      <c r="P704" s="445"/>
      <c r="Q704" s="445"/>
      <c r="R704" s="445"/>
      <c r="S704" s="445"/>
      <c r="T704" s="445"/>
      <c r="U704" s="445"/>
      <c r="V704" s="445"/>
      <c r="W704" s="445"/>
      <c r="X704" s="445"/>
      <c r="Y704" s="445"/>
      <c r="Z704" s="445"/>
      <c r="AA704" s="445"/>
    </row>
    <row r="705" spans="3:27" x14ac:dyDescent="0.15">
      <c r="C705" s="445"/>
      <c r="D705" s="445"/>
      <c r="E705" s="445"/>
      <c r="F705" s="445"/>
      <c r="G705" s="445"/>
      <c r="H705" s="445"/>
      <c r="I705" s="445"/>
      <c r="J705" s="445"/>
      <c r="K705" s="445"/>
      <c r="L705" s="445"/>
      <c r="M705" s="445"/>
      <c r="N705" s="445"/>
      <c r="O705" s="445"/>
      <c r="P705" s="445"/>
      <c r="Q705" s="445"/>
      <c r="R705" s="445"/>
      <c r="S705" s="445"/>
      <c r="T705" s="445"/>
      <c r="U705" s="445"/>
      <c r="V705" s="445"/>
      <c r="W705" s="445"/>
      <c r="X705" s="445"/>
      <c r="Y705" s="445"/>
      <c r="Z705" s="445"/>
      <c r="AA705" s="445"/>
    </row>
    <row r="706" spans="3:27" x14ac:dyDescent="0.15">
      <c r="C706" s="445"/>
      <c r="D706" s="445"/>
      <c r="E706" s="445"/>
      <c r="F706" s="445"/>
      <c r="G706" s="445"/>
      <c r="H706" s="445"/>
      <c r="I706" s="445"/>
      <c r="J706" s="445"/>
      <c r="K706" s="445"/>
      <c r="L706" s="445"/>
      <c r="M706" s="445"/>
      <c r="N706" s="445"/>
      <c r="O706" s="445"/>
      <c r="P706" s="445"/>
      <c r="Q706" s="445"/>
      <c r="R706" s="445"/>
      <c r="S706" s="445"/>
      <c r="T706" s="445"/>
      <c r="U706" s="445"/>
      <c r="V706" s="445"/>
      <c r="W706" s="445"/>
      <c r="X706" s="445"/>
      <c r="Y706" s="445"/>
      <c r="Z706" s="445"/>
      <c r="AA706" s="445"/>
    </row>
    <row r="707" spans="3:27" x14ac:dyDescent="0.15">
      <c r="C707" s="445"/>
      <c r="D707" s="445"/>
      <c r="E707" s="445"/>
      <c r="F707" s="445"/>
      <c r="G707" s="445"/>
      <c r="H707" s="445"/>
      <c r="I707" s="445"/>
      <c r="J707" s="445"/>
      <c r="K707" s="445"/>
      <c r="L707" s="445"/>
      <c r="M707" s="445"/>
      <c r="N707" s="445"/>
      <c r="O707" s="445"/>
      <c r="P707" s="445"/>
      <c r="Q707" s="445"/>
      <c r="R707" s="445"/>
      <c r="S707" s="445"/>
      <c r="T707" s="445"/>
      <c r="U707" s="445"/>
      <c r="V707" s="445"/>
      <c r="W707" s="445"/>
      <c r="X707" s="445"/>
      <c r="Y707" s="445"/>
      <c r="Z707" s="445"/>
      <c r="AA707" s="445"/>
    </row>
    <row r="708" spans="3:27" x14ac:dyDescent="0.15">
      <c r="C708" s="445"/>
      <c r="D708" s="445"/>
      <c r="E708" s="445"/>
      <c r="F708" s="445"/>
      <c r="G708" s="445"/>
      <c r="H708" s="445"/>
      <c r="I708" s="445"/>
      <c r="J708" s="445"/>
      <c r="K708" s="445"/>
      <c r="L708" s="445"/>
      <c r="M708" s="445"/>
      <c r="N708" s="445"/>
      <c r="O708" s="445"/>
      <c r="P708" s="445"/>
      <c r="Q708" s="445"/>
      <c r="R708" s="445"/>
      <c r="S708" s="445"/>
      <c r="T708" s="445"/>
      <c r="U708" s="445"/>
      <c r="V708" s="445"/>
      <c r="W708" s="445"/>
      <c r="X708" s="445"/>
      <c r="Y708" s="445"/>
      <c r="Z708" s="445"/>
      <c r="AA708" s="445"/>
    </row>
    <row r="709" spans="3:27" x14ac:dyDescent="0.15">
      <c r="C709" s="445"/>
      <c r="D709" s="445"/>
      <c r="E709" s="445"/>
      <c r="F709" s="445"/>
      <c r="G709" s="445"/>
      <c r="H709" s="445"/>
      <c r="I709" s="445"/>
      <c r="J709" s="445"/>
      <c r="K709" s="445"/>
      <c r="L709" s="445"/>
      <c r="M709" s="445"/>
      <c r="N709" s="445"/>
      <c r="O709" s="445"/>
      <c r="P709" s="445"/>
      <c r="Q709" s="445"/>
      <c r="R709" s="445"/>
      <c r="S709" s="445"/>
      <c r="T709" s="445"/>
      <c r="U709" s="445"/>
      <c r="V709" s="445"/>
      <c r="W709" s="445"/>
      <c r="X709" s="445"/>
      <c r="Y709" s="445"/>
      <c r="Z709" s="445"/>
      <c r="AA709" s="445"/>
    </row>
    <row r="710" spans="3:27" x14ac:dyDescent="0.15">
      <c r="C710" s="445"/>
      <c r="D710" s="445"/>
      <c r="E710" s="445"/>
      <c r="F710" s="445"/>
      <c r="G710" s="445"/>
      <c r="H710" s="445"/>
      <c r="I710" s="445"/>
      <c r="J710" s="445"/>
      <c r="K710" s="445"/>
      <c r="L710" s="445"/>
      <c r="M710" s="445"/>
      <c r="N710" s="445"/>
      <c r="O710" s="445"/>
      <c r="P710" s="445"/>
      <c r="Q710" s="445"/>
      <c r="R710" s="445"/>
      <c r="S710" s="445"/>
      <c r="T710" s="445"/>
      <c r="U710" s="445"/>
      <c r="V710" s="445"/>
      <c r="W710" s="445"/>
      <c r="X710" s="445"/>
      <c r="Y710" s="445"/>
      <c r="Z710" s="445"/>
      <c r="AA710" s="445"/>
    </row>
    <row r="711" spans="3:27" x14ac:dyDescent="0.15">
      <c r="C711" s="445"/>
      <c r="D711" s="445"/>
      <c r="E711" s="445"/>
      <c r="F711" s="445"/>
      <c r="G711" s="445"/>
      <c r="H711" s="445"/>
      <c r="I711" s="445"/>
      <c r="J711" s="445"/>
      <c r="K711" s="445"/>
      <c r="L711" s="445"/>
      <c r="M711" s="445"/>
      <c r="N711" s="445"/>
      <c r="O711" s="445"/>
      <c r="P711" s="445"/>
      <c r="Q711" s="445"/>
      <c r="R711" s="445"/>
      <c r="S711" s="445"/>
      <c r="T711" s="445"/>
      <c r="U711" s="445"/>
      <c r="V711" s="445"/>
      <c r="W711" s="445"/>
      <c r="X711" s="445"/>
      <c r="Y711" s="445"/>
      <c r="Z711" s="445"/>
      <c r="AA711" s="445"/>
    </row>
    <row r="712" spans="3:27" x14ac:dyDescent="0.15">
      <c r="C712" s="445"/>
      <c r="D712" s="445"/>
      <c r="E712" s="445"/>
      <c r="F712" s="445"/>
      <c r="G712" s="445"/>
      <c r="H712" s="445"/>
      <c r="I712" s="445"/>
      <c r="J712" s="445"/>
      <c r="K712" s="445"/>
      <c r="L712" s="445"/>
      <c r="M712" s="445"/>
      <c r="N712" s="445"/>
      <c r="O712" s="445"/>
      <c r="P712" s="445"/>
      <c r="Q712" s="445"/>
      <c r="R712" s="445"/>
      <c r="S712" s="445"/>
      <c r="T712" s="445"/>
      <c r="U712" s="445"/>
      <c r="V712" s="445"/>
      <c r="W712" s="445"/>
      <c r="X712" s="445"/>
      <c r="Y712" s="445"/>
      <c r="Z712" s="445"/>
      <c r="AA712" s="445"/>
    </row>
    <row r="713" spans="3:27" x14ac:dyDescent="0.15">
      <c r="C713" s="445"/>
      <c r="D713" s="445"/>
      <c r="E713" s="445"/>
      <c r="F713" s="445"/>
      <c r="G713" s="445"/>
      <c r="H713" s="445"/>
      <c r="I713" s="445"/>
      <c r="J713" s="445"/>
      <c r="K713" s="445"/>
      <c r="L713" s="445"/>
      <c r="M713" s="445"/>
      <c r="N713" s="445"/>
      <c r="O713" s="445"/>
      <c r="P713" s="445"/>
      <c r="Q713" s="445"/>
      <c r="R713" s="445"/>
      <c r="S713" s="445"/>
      <c r="T713" s="445"/>
      <c r="U713" s="445"/>
      <c r="V713" s="445"/>
      <c r="W713" s="445"/>
      <c r="X713" s="445"/>
      <c r="Y713" s="445"/>
      <c r="Z713" s="445"/>
      <c r="AA713" s="445"/>
    </row>
    <row r="714" spans="3:27" x14ac:dyDescent="0.15">
      <c r="C714" s="445"/>
      <c r="D714" s="445"/>
      <c r="E714" s="445"/>
      <c r="F714" s="445"/>
      <c r="G714" s="445"/>
      <c r="H714" s="445"/>
      <c r="I714" s="445"/>
      <c r="J714" s="445"/>
      <c r="K714" s="445"/>
      <c r="L714" s="445"/>
      <c r="M714" s="445"/>
      <c r="N714" s="445"/>
      <c r="O714" s="445"/>
      <c r="P714" s="445"/>
      <c r="Q714" s="445"/>
      <c r="R714" s="445"/>
      <c r="S714" s="445"/>
      <c r="T714" s="445"/>
      <c r="U714" s="445"/>
      <c r="V714" s="445"/>
      <c r="W714" s="445"/>
      <c r="X714" s="445"/>
      <c r="Y714" s="445"/>
      <c r="Z714" s="445"/>
      <c r="AA714" s="445"/>
    </row>
    <row r="715" spans="3:27" x14ac:dyDescent="0.15">
      <c r="C715" s="445"/>
      <c r="D715" s="445"/>
      <c r="E715" s="445"/>
      <c r="F715" s="445"/>
      <c r="G715" s="445"/>
      <c r="H715" s="445"/>
      <c r="I715" s="445"/>
      <c r="J715" s="445"/>
      <c r="K715" s="445"/>
      <c r="L715" s="445"/>
      <c r="M715" s="445"/>
      <c r="N715" s="445"/>
      <c r="O715" s="445"/>
      <c r="P715" s="445"/>
      <c r="Q715" s="445"/>
      <c r="R715" s="445"/>
      <c r="S715" s="445"/>
      <c r="T715" s="445"/>
      <c r="U715" s="445"/>
      <c r="V715" s="445"/>
      <c r="W715" s="445"/>
      <c r="X715" s="445"/>
      <c r="Y715" s="445"/>
      <c r="Z715" s="445"/>
      <c r="AA715" s="445"/>
    </row>
    <row r="716" spans="3:27" x14ac:dyDescent="0.15">
      <c r="C716" s="445"/>
      <c r="D716" s="445"/>
      <c r="E716" s="445"/>
      <c r="F716" s="445"/>
      <c r="G716" s="445"/>
      <c r="H716" s="445"/>
      <c r="I716" s="445"/>
      <c r="J716" s="445"/>
      <c r="K716" s="445"/>
      <c r="L716" s="445"/>
      <c r="M716" s="445"/>
      <c r="N716" s="445"/>
      <c r="O716" s="445"/>
      <c r="P716" s="445"/>
      <c r="Q716" s="445"/>
      <c r="R716" s="445"/>
      <c r="S716" s="445"/>
      <c r="T716" s="445"/>
      <c r="U716" s="445"/>
      <c r="V716" s="445"/>
      <c r="W716" s="445"/>
      <c r="X716" s="445"/>
      <c r="Y716" s="445"/>
      <c r="Z716" s="445"/>
      <c r="AA716" s="445"/>
    </row>
    <row r="717" spans="3:27" x14ac:dyDescent="0.15">
      <c r="C717" s="445"/>
      <c r="D717" s="445"/>
      <c r="E717" s="445"/>
      <c r="F717" s="445"/>
      <c r="G717" s="445"/>
      <c r="H717" s="445"/>
      <c r="I717" s="445"/>
      <c r="J717" s="445"/>
      <c r="K717" s="445"/>
      <c r="L717" s="445"/>
      <c r="M717" s="445"/>
      <c r="N717" s="445"/>
      <c r="O717" s="445"/>
      <c r="P717" s="445"/>
      <c r="Q717" s="445"/>
      <c r="R717" s="445"/>
      <c r="S717" s="445"/>
      <c r="T717" s="445"/>
      <c r="U717" s="445"/>
      <c r="V717" s="445"/>
      <c r="W717" s="445"/>
      <c r="X717" s="445"/>
      <c r="Y717" s="445"/>
      <c r="Z717" s="445"/>
      <c r="AA717" s="445"/>
    </row>
    <row r="718" spans="3:27" x14ac:dyDescent="0.15">
      <c r="C718" s="445"/>
      <c r="D718" s="445"/>
      <c r="E718" s="445"/>
      <c r="F718" s="445"/>
      <c r="G718" s="445"/>
      <c r="H718" s="445"/>
      <c r="I718" s="445"/>
      <c r="J718" s="445"/>
      <c r="K718" s="445"/>
      <c r="L718" s="445"/>
      <c r="M718" s="445"/>
      <c r="N718" s="445"/>
      <c r="O718" s="445"/>
      <c r="P718" s="445"/>
      <c r="Q718" s="445"/>
      <c r="R718" s="445"/>
      <c r="S718" s="445"/>
      <c r="T718" s="445"/>
      <c r="U718" s="445"/>
      <c r="V718" s="445"/>
      <c r="W718" s="445"/>
      <c r="X718" s="445"/>
      <c r="Y718" s="445"/>
      <c r="Z718" s="445"/>
      <c r="AA718" s="445"/>
    </row>
    <row r="719" spans="3:27" x14ac:dyDescent="0.15">
      <c r="C719" s="445"/>
      <c r="D719" s="445"/>
      <c r="E719" s="445"/>
      <c r="F719" s="445"/>
      <c r="G719" s="445"/>
      <c r="H719" s="445"/>
      <c r="I719" s="445"/>
      <c r="J719" s="445"/>
      <c r="K719" s="445"/>
      <c r="L719" s="445"/>
      <c r="M719" s="445"/>
      <c r="N719" s="445"/>
      <c r="O719" s="445"/>
      <c r="P719" s="445"/>
      <c r="Q719" s="445"/>
      <c r="R719" s="445"/>
      <c r="S719" s="445"/>
      <c r="T719" s="445"/>
      <c r="U719" s="445"/>
      <c r="V719" s="445"/>
      <c r="W719" s="445"/>
      <c r="X719" s="445"/>
      <c r="Y719" s="445"/>
      <c r="Z719" s="445"/>
      <c r="AA719" s="445"/>
    </row>
    <row r="720" spans="3:27" x14ac:dyDescent="0.15">
      <c r="C720" s="445"/>
      <c r="D720" s="445"/>
      <c r="E720" s="445"/>
      <c r="F720" s="445"/>
      <c r="G720" s="445"/>
      <c r="H720" s="445"/>
      <c r="I720" s="445"/>
      <c r="J720" s="445"/>
      <c r="K720" s="445"/>
      <c r="L720" s="445"/>
      <c r="M720" s="445"/>
      <c r="N720" s="445"/>
      <c r="O720" s="445"/>
      <c r="P720" s="445"/>
      <c r="Q720" s="445"/>
      <c r="R720" s="445"/>
      <c r="S720" s="445"/>
      <c r="T720" s="445"/>
      <c r="U720" s="445"/>
      <c r="V720" s="445"/>
      <c r="W720" s="445"/>
      <c r="X720" s="445"/>
      <c r="Y720" s="445"/>
      <c r="Z720" s="445"/>
      <c r="AA720" s="445"/>
    </row>
    <row r="721" spans="3:27" x14ac:dyDescent="0.15">
      <c r="C721" s="445"/>
      <c r="D721" s="445"/>
      <c r="E721" s="445"/>
      <c r="F721" s="445"/>
      <c r="G721" s="445"/>
      <c r="H721" s="445"/>
      <c r="I721" s="445"/>
      <c r="J721" s="445"/>
      <c r="K721" s="445"/>
      <c r="L721" s="445"/>
      <c r="M721" s="445"/>
      <c r="N721" s="445"/>
      <c r="O721" s="445"/>
      <c r="P721" s="445"/>
      <c r="Q721" s="445"/>
      <c r="R721" s="445"/>
      <c r="S721" s="445"/>
      <c r="T721" s="445"/>
      <c r="U721" s="445"/>
      <c r="V721" s="445"/>
      <c r="W721" s="445"/>
      <c r="X721" s="445"/>
      <c r="Y721" s="445"/>
      <c r="Z721" s="445"/>
      <c r="AA721" s="445"/>
    </row>
    <row r="722" spans="3:27" x14ac:dyDescent="0.15">
      <c r="C722" s="445"/>
      <c r="D722" s="445"/>
      <c r="E722" s="445"/>
      <c r="F722" s="445"/>
      <c r="G722" s="445"/>
      <c r="H722" s="445"/>
      <c r="I722" s="445"/>
      <c r="J722" s="445"/>
      <c r="K722" s="445"/>
      <c r="L722" s="445"/>
      <c r="M722" s="445"/>
      <c r="N722" s="445"/>
      <c r="O722" s="445"/>
      <c r="P722" s="445"/>
      <c r="Q722" s="445"/>
      <c r="R722" s="445"/>
      <c r="S722" s="445"/>
      <c r="T722" s="445"/>
      <c r="U722" s="445"/>
      <c r="V722" s="445"/>
      <c r="W722" s="445"/>
      <c r="X722" s="445"/>
      <c r="Y722" s="445"/>
      <c r="Z722" s="445"/>
      <c r="AA722" s="445"/>
    </row>
    <row r="723" spans="3:27" x14ac:dyDescent="0.15">
      <c r="C723" s="445"/>
      <c r="D723" s="445"/>
      <c r="E723" s="445"/>
      <c r="F723" s="445"/>
      <c r="G723" s="445"/>
      <c r="H723" s="445"/>
      <c r="I723" s="445"/>
      <c r="J723" s="445"/>
      <c r="K723" s="445"/>
      <c r="L723" s="445"/>
      <c r="M723" s="445"/>
      <c r="N723" s="445"/>
      <c r="O723" s="445"/>
      <c r="P723" s="445"/>
      <c r="Q723" s="445"/>
      <c r="R723" s="445"/>
      <c r="S723" s="445"/>
      <c r="T723" s="445"/>
      <c r="U723" s="445"/>
      <c r="V723" s="445"/>
      <c r="W723" s="445"/>
      <c r="X723" s="445"/>
      <c r="Y723" s="445"/>
      <c r="Z723" s="445"/>
      <c r="AA723" s="445"/>
    </row>
    <row r="724" spans="3:27" x14ac:dyDescent="0.15">
      <c r="C724" s="445"/>
      <c r="D724" s="445"/>
      <c r="E724" s="445"/>
      <c r="F724" s="445"/>
      <c r="G724" s="445"/>
      <c r="H724" s="445"/>
      <c r="I724" s="445"/>
      <c r="J724" s="445"/>
      <c r="K724" s="445"/>
      <c r="L724" s="445"/>
      <c r="M724" s="445"/>
      <c r="N724" s="445"/>
      <c r="O724" s="445"/>
      <c r="P724" s="445"/>
      <c r="Q724" s="445"/>
      <c r="R724" s="445"/>
      <c r="S724" s="445"/>
      <c r="T724" s="445"/>
      <c r="U724" s="445"/>
      <c r="V724" s="445"/>
      <c r="W724" s="445"/>
      <c r="X724" s="445"/>
      <c r="Y724" s="445"/>
      <c r="Z724" s="445"/>
      <c r="AA724" s="445"/>
    </row>
    <row r="725" spans="3:27" x14ac:dyDescent="0.15">
      <c r="C725" s="445"/>
      <c r="D725" s="445"/>
      <c r="E725" s="445"/>
      <c r="F725" s="445"/>
      <c r="G725" s="445"/>
      <c r="H725" s="445"/>
      <c r="I725" s="445"/>
      <c r="J725" s="445"/>
      <c r="K725" s="445"/>
      <c r="L725" s="445"/>
      <c r="M725" s="445"/>
      <c r="N725" s="445"/>
      <c r="O725" s="445"/>
      <c r="P725" s="445"/>
      <c r="Q725" s="445"/>
      <c r="R725" s="445"/>
      <c r="S725" s="445"/>
      <c r="T725" s="445"/>
      <c r="U725" s="445"/>
      <c r="V725" s="445"/>
      <c r="W725" s="445"/>
      <c r="X725" s="445"/>
      <c r="Y725" s="445"/>
      <c r="Z725" s="445"/>
      <c r="AA725" s="445"/>
    </row>
    <row r="726" spans="3:27" x14ac:dyDescent="0.15">
      <c r="C726" s="445"/>
      <c r="D726" s="445"/>
      <c r="E726" s="445"/>
      <c r="F726" s="445"/>
      <c r="G726" s="445"/>
      <c r="H726" s="445"/>
      <c r="I726" s="445"/>
      <c r="J726" s="445"/>
      <c r="K726" s="445"/>
      <c r="L726" s="445"/>
      <c r="M726" s="445"/>
      <c r="N726" s="445"/>
      <c r="O726" s="445"/>
      <c r="P726" s="445"/>
      <c r="Q726" s="445"/>
      <c r="R726" s="445"/>
      <c r="S726" s="445"/>
      <c r="T726" s="445"/>
      <c r="U726" s="445"/>
      <c r="V726" s="445"/>
      <c r="W726" s="445"/>
      <c r="X726" s="445"/>
      <c r="Y726" s="445"/>
      <c r="Z726" s="445"/>
      <c r="AA726" s="445"/>
    </row>
    <row r="727" spans="3:27" x14ac:dyDescent="0.15">
      <c r="C727" s="445"/>
      <c r="D727" s="445"/>
      <c r="E727" s="445"/>
      <c r="F727" s="445"/>
      <c r="G727" s="445"/>
      <c r="H727" s="445"/>
      <c r="I727" s="445"/>
      <c r="J727" s="445"/>
      <c r="K727" s="445"/>
      <c r="L727" s="445"/>
      <c r="M727" s="445"/>
      <c r="N727" s="445"/>
      <c r="O727" s="445"/>
      <c r="P727" s="445"/>
      <c r="Q727" s="445"/>
      <c r="R727" s="445"/>
      <c r="S727" s="445"/>
      <c r="T727" s="445"/>
      <c r="U727" s="445"/>
      <c r="V727" s="445"/>
      <c r="W727" s="445"/>
      <c r="X727" s="445"/>
      <c r="Y727" s="445"/>
      <c r="Z727" s="445"/>
      <c r="AA727" s="445"/>
    </row>
    <row r="728" spans="3:27" x14ac:dyDescent="0.15">
      <c r="C728" s="445"/>
      <c r="D728" s="445"/>
      <c r="E728" s="445"/>
      <c r="F728" s="445"/>
      <c r="G728" s="445"/>
      <c r="H728" s="445"/>
      <c r="I728" s="445"/>
      <c r="J728" s="445"/>
      <c r="K728" s="445"/>
      <c r="L728" s="445"/>
      <c r="M728" s="445"/>
      <c r="N728" s="445"/>
      <c r="O728" s="445"/>
      <c r="P728" s="445"/>
      <c r="Q728" s="445"/>
      <c r="R728" s="445"/>
      <c r="S728" s="445"/>
      <c r="T728" s="445"/>
      <c r="U728" s="445"/>
      <c r="V728" s="445"/>
      <c r="W728" s="445"/>
      <c r="X728" s="445"/>
      <c r="Y728" s="445"/>
      <c r="Z728" s="445"/>
      <c r="AA728" s="445"/>
    </row>
    <row r="729" spans="3:27" x14ac:dyDescent="0.15">
      <c r="C729" s="445"/>
      <c r="D729" s="445"/>
      <c r="E729" s="445"/>
      <c r="F729" s="445"/>
      <c r="G729" s="445"/>
      <c r="H729" s="445"/>
      <c r="I729" s="445"/>
      <c r="J729" s="445"/>
      <c r="K729" s="445"/>
      <c r="L729" s="445"/>
      <c r="M729" s="445"/>
      <c r="N729" s="445"/>
      <c r="O729" s="445"/>
      <c r="P729" s="445"/>
      <c r="Q729" s="445"/>
      <c r="R729" s="445"/>
      <c r="S729" s="445"/>
      <c r="T729" s="445"/>
      <c r="U729" s="445"/>
      <c r="V729" s="445"/>
      <c r="W729" s="445"/>
      <c r="X729" s="445"/>
      <c r="Y729" s="445"/>
      <c r="Z729" s="445"/>
      <c r="AA729" s="445"/>
    </row>
    <row r="730" spans="3:27" x14ac:dyDescent="0.15">
      <c r="C730" s="445"/>
      <c r="D730" s="445"/>
      <c r="E730" s="445"/>
      <c r="F730" s="445"/>
      <c r="G730" s="445"/>
      <c r="H730" s="445"/>
      <c r="I730" s="445"/>
      <c r="J730" s="445"/>
      <c r="K730" s="445"/>
      <c r="L730" s="445"/>
      <c r="M730" s="445"/>
      <c r="N730" s="445"/>
      <c r="O730" s="445"/>
      <c r="P730" s="445"/>
      <c r="Q730" s="445"/>
      <c r="R730" s="445"/>
      <c r="S730" s="445"/>
      <c r="T730" s="445"/>
      <c r="U730" s="445"/>
      <c r="V730" s="445"/>
      <c r="W730" s="445"/>
      <c r="X730" s="445"/>
      <c r="Y730" s="445"/>
      <c r="Z730" s="445"/>
      <c r="AA730" s="445"/>
    </row>
    <row r="731" spans="3:27" x14ac:dyDescent="0.15">
      <c r="C731" s="445"/>
      <c r="D731" s="445"/>
      <c r="E731" s="445"/>
      <c r="F731" s="445"/>
      <c r="G731" s="445"/>
      <c r="H731" s="445"/>
      <c r="I731" s="445"/>
      <c r="J731" s="445"/>
      <c r="K731" s="445"/>
      <c r="L731" s="445"/>
      <c r="M731" s="445"/>
      <c r="N731" s="445"/>
      <c r="O731" s="445"/>
      <c r="P731" s="445"/>
      <c r="Q731" s="445"/>
      <c r="R731" s="445"/>
      <c r="S731" s="445"/>
      <c r="T731" s="445"/>
      <c r="U731" s="445"/>
      <c r="V731" s="445"/>
      <c r="W731" s="445"/>
      <c r="X731" s="445"/>
      <c r="Y731" s="445"/>
      <c r="Z731" s="445"/>
      <c r="AA731" s="445"/>
    </row>
    <row r="732" spans="3:27" x14ac:dyDescent="0.15">
      <c r="C732" s="445"/>
      <c r="D732" s="445"/>
      <c r="E732" s="445"/>
      <c r="F732" s="445"/>
      <c r="G732" s="445"/>
      <c r="H732" s="445"/>
      <c r="I732" s="445"/>
      <c r="J732" s="445"/>
      <c r="K732" s="445"/>
      <c r="L732" s="445"/>
      <c r="M732" s="445"/>
      <c r="N732" s="445"/>
      <c r="O732" s="445"/>
      <c r="P732" s="445"/>
      <c r="Q732" s="445"/>
      <c r="R732" s="445"/>
      <c r="S732" s="445"/>
      <c r="T732" s="445"/>
      <c r="U732" s="445"/>
      <c r="V732" s="445"/>
      <c r="W732" s="445"/>
      <c r="X732" s="445"/>
      <c r="Y732" s="445"/>
      <c r="Z732" s="445"/>
      <c r="AA732" s="445"/>
    </row>
    <row r="733" spans="3:27" x14ac:dyDescent="0.15">
      <c r="C733" s="445"/>
      <c r="D733" s="445"/>
      <c r="E733" s="445"/>
      <c r="F733" s="445"/>
      <c r="G733" s="445"/>
      <c r="H733" s="445"/>
      <c r="I733" s="445"/>
      <c r="J733" s="445"/>
      <c r="K733" s="445"/>
      <c r="L733" s="445"/>
      <c r="M733" s="445"/>
      <c r="N733" s="445"/>
      <c r="O733" s="445"/>
      <c r="P733" s="445"/>
      <c r="Q733" s="445"/>
      <c r="R733" s="445"/>
      <c r="S733" s="445"/>
      <c r="T733" s="445"/>
      <c r="U733" s="445"/>
      <c r="V733" s="445"/>
      <c r="W733" s="445"/>
      <c r="X733" s="445"/>
      <c r="Y733" s="445"/>
      <c r="Z733" s="445"/>
      <c r="AA733" s="445"/>
    </row>
    <row r="734" spans="3:27" x14ac:dyDescent="0.15">
      <c r="C734" s="445"/>
      <c r="D734" s="445"/>
      <c r="E734" s="445"/>
      <c r="F734" s="445"/>
      <c r="G734" s="445"/>
      <c r="H734" s="445"/>
      <c r="I734" s="445"/>
      <c r="J734" s="445"/>
      <c r="K734" s="445"/>
      <c r="L734" s="445"/>
      <c r="M734" s="445"/>
      <c r="N734" s="445"/>
      <c r="O734" s="445"/>
      <c r="P734" s="445"/>
      <c r="Q734" s="445"/>
      <c r="R734" s="445"/>
      <c r="S734" s="445"/>
      <c r="T734" s="445"/>
      <c r="U734" s="445"/>
      <c r="V734" s="445"/>
      <c r="W734" s="445"/>
      <c r="X734" s="445"/>
      <c r="Y734" s="445"/>
      <c r="Z734" s="445"/>
      <c r="AA734" s="445"/>
    </row>
    <row r="735" spans="3:27" x14ac:dyDescent="0.15">
      <c r="C735" s="445"/>
      <c r="D735" s="445"/>
      <c r="E735" s="445"/>
      <c r="F735" s="445"/>
      <c r="G735" s="445"/>
      <c r="H735" s="445"/>
      <c r="I735" s="445"/>
      <c r="J735" s="445"/>
      <c r="K735" s="445"/>
      <c r="L735" s="445"/>
      <c r="M735" s="445"/>
      <c r="N735" s="445"/>
      <c r="O735" s="445"/>
      <c r="P735" s="445"/>
      <c r="Q735" s="445"/>
      <c r="R735" s="445"/>
      <c r="S735" s="445"/>
      <c r="T735" s="445"/>
      <c r="U735" s="445"/>
      <c r="V735" s="445"/>
      <c r="W735" s="445"/>
      <c r="X735" s="445"/>
      <c r="Y735" s="445"/>
      <c r="Z735" s="445"/>
      <c r="AA735" s="445"/>
    </row>
    <row r="736" spans="3:27" x14ac:dyDescent="0.15">
      <c r="C736" s="445"/>
      <c r="D736" s="445"/>
      <c r="E736" s="445"/>
      <c r="F736" s="445"/>
      <c r="G736" s="445"/>
      <c r="H736" s="445"/>
      <c r="I736" s="445"/>
      <c r="J736" s="445"/>
      <c r="K736" s="445"/>
      <c r="L736" s="445"/>
      <c r="M736" s="445"/>
      <c r="N736" s="445"/>
      <c r="O736" s="445"/>
      <c r="P736" s="445"/>
      <c r="Q736" s="445"/>
      <c r="R736" s="445"/>
      <c r="S736" s="445"/>
      <c r="T736" s="445"/>
      <c r="U736" s="445"/>
      <c r="V736" s="445"/>
      <c r="W736" s="445"/>
      <c r="X736" s="445"/>
      <c r="Y736" s="445"/>
      <c r="Z736" s="445"/>
      <c r="AA736" s="445"/>
    </row>
    <row r="737" spans="3:27" x14ac:dyDescent="0.15">
      <c r="C737" s="445"/>
      <c r="D737" s="445"/>
      <c r="E737" s="445"/>
      <c r="F737" s="445"/>
      <c r="G737" s="445"/>
      <c r="H737" s="445"/>
      <c r="I737" s="445"/>
      <c r="J737" s="445"/>
      <c r="K737" s="445"/>
      <c r="L737" s="445"/>
      <c r="M737" s="445"/>
      <c r="N737" s="445"/>
      <c r="O737" s="445"/>
      <c r="P737" s="445"/>
      <c r="Q737" s="445"/>
      <c r="R737" s="445"/>
      <c r="S737" s="445"/>
      <c r="T737" s="445"/>
      <c r="U737" s="445"/>
      <c r="V737" s="445"/>
      <c r="W737" s="445"/>
      <c r="X737" s="445"/>
      <c r="Y737" s="445"/>
      <c r="Z737" s="445"/>
      <c r="AA737" s="445"/>
    </row>
    <row r="738" spans="3:27" x14ac:dyDescent="0.15">
      <c r="C738" s="445"/>
      <c r="D738" s="445"/>
      <c r="E738" s="445"/>
      <c r="F738" s="445"/>
      <c r="G738" s="445"/>
      <c r="H738" s="445"/>
      <c r="I738" s="445"/>
      <c r="J738" s="445"/>
      <c r="K738" s="445"/>
      <c r="L738" s="445"/>
      <c r="M738" s="445"/>
      <c r="N738" s="445"/>
      <c r="O738" s="445"/>
      <c r="P738" s="445"/>
      <c r="Q738" s="445"/>
      <c r="R738" s="445"/>
      <c r="S738" s="445"/>
      <c r="T738" s="445"/>
      <c r="U738" s="445"/>
      <c r="V738" s="445"/>
      <c r="W738" s="445"/>
      <c r="X738" s="445"/>
      <c r="Y738" s="445"/>
      <c r="Z738" s="445"/>
      <c r="AA738" s="445"/>
    </row>
    <row r="739" spans="3:27" x14ac:dyDescent="0.15">
      <c r="C739" s="445"/>
      <c r="D739" s="445"/>
      <c r="E739" s="445"/>
      <c r="F739" s="445"/>
      <c r="G739" s="445"/>
      <c r="H739" s="445"/>
      <c r="I739" s="445"/>
      <c r="J739" s="445"/>
      <c r="K739" s="445"/>
      <c r="L739" s="445"/>
      <c r="M739" s="445"/>
      <c r="N739" s="445"/>
      <c r="O739" s="445"/>
      <c r="P739" s="445"/>
      <c r="Q739" s="445"/>
      <c r="R739" s="445"/>
      <c r="S739" s="445"/>
      <c r="T739" s="445"/>
      <c r="U739" s="445"/>
      <c r="V739" s="445"/>
      <c r="W739" s="445"/>
      <c r="X739" s="445"/>
      <c r="Y739" s="445"/>
      <c r="Z739" s="445"/>
      <c r="AA739" s="445"/>
    </row>
    <row r="740" spans="3:27" x14ac:dyDescent="0.15">
      <c r="C740" s="445"/>
      <c r="D740" s="445"/>
      <c r="E740" s="445"/>
      <c r="F740" s="445"/>
      <c r="G740" s="445"/>
      <c r="H740" s="445"/>
      <c r="I740" s="445"/>
      <c r="J740" s="445"/>
      <c r="K740" s="445"/>
      <c r="L740" s="445"/>
      <c r="M740" s="445"/>
      <c r="N740" s="445"/>
      <c r="O740" s="445"/>
      <c r="P740" s="445"/>
      <c r="Q740" s="445"/>
      <c r="R740" s="445"/>
      <c r="S740" s="445"/>
      <c r="T740" s="445"/>
      <c r="U740" s="445"/>
      <c r="V740" s="445"/>
      <c r="W740" s="445"/>
      <c r="X740" s="445"/>
      <c r="Y740" s="445"/>
      <c r="Z740" s="445"/>
      <c r="AA740" s="445"/>
    </row>
    <row r="741" spans="3:27" x14ac:dyDescent="0.15">
      <c r="C741" s="445"/>
      <c r="D741" s="445"/>
      <c r="E741" s="445"/>
      <c r="F741" s="445"/>
      <c r="G741" s="445"/>
      <c r="H741" s="445"/>
      <c r="I741" s="445"/>
      <c r="J741" s="445"/>
      <c r="K741" s="445"/>
      <c r="L741" s="445"/>
      <c r="M741" s="445"/>
      <c r="N741" s="445"/>
      <c r="O741" s="445"/>
      <c r="P741" s="445"/>
      <c r="Q741" s="445"/>
      <c r="R741" s="445"/>
      <c r="S741" s="445"/>
      <c r="T741" s="445"/>
      <c r="U741" s="445"/>
      <c r="V741" s="445"/>
      <c r="W741" s="445"/>
      <c r="X741" s="445"/>
      <c r="Y741" s="445"/>
      <c r="Z741" s="445"/>
      <c r="AA741" s="445"/>
    </row>
    <row r="742" spans="3:27" x14ac:dyDescent="0.15">
      <c r="C742" s="445"/>
      <c r="D742" s="445"/>
      <c r="E742" s="445"/>
      <c r="F742" s="445"/>
      <c r="G742" s="445"/>
      <c r="H742" s="445"/>
      <c r="I742" s="445"/>
      <c r="J742" s="445"/>
      <c r="K742" s="445"/>
      <c r="L742" s="445"/>
      <c r="M742" s="445"/>
      <c r="N742" s="445"/>
      <c r="O742" s="445"/>
      <c r="P742" s="445"/>
      <c r="Q742" s="445"/>
      <c r="R742" s="445"/>
      <c r="S742" s="445"/>
      <c r="T742" s="445"/>
      <c r="U742" s="445"/>
      <c r="V742" s="445"/>
      <c r="W742" s="445"/>
      <c r="X742" s="445"/>
      <c r="Y742" s="445"/>
      <c r="Z742" s="445"/>
      <c r="AA742" s="445"/>
    </row>
    <row r="743" spans="3:27" x14ac:dyDescent="0.15">
      <c r="C743" s="445"/>
      <c r="D743" s="445"/>
      <c r="E743" s="445"/>
      <c r="F743" s="445"/>
      <c r="G743" s="445"/>
      <c r="H743" s="445"/>
      <c r="I743" s="445"/>
      <c r="J743" s="445"/>
      <c r="K743" s="445"/>
      <c r="L743" s="445"/>
      <c r="M743" s="445"/>
      <c r="N743" s="445"/>
      <c r="O743" s="445"/>
      <c r="P743" s="445"/>
      <c r="Q743" s="445"/>
      <c r="R743" s="445"/>
      <c r="S743" s="445"/>
      <c r="T743" s="445"/>
      <c r="U743" s="445"/>
      <c r="V743" s="445"/>
      <c r="W743" s="445"/>
      <c r="X743" s="445"/>
      <c r="Y743" s="445"/>
      <c r="Z743" s="445"/>
      <c r="AA743" s="445"/>
    </row>
    <row r="744" spans="3:27" x14ac:dyDescent="0.15">
      <c r="C744" s="445"/>
      <c r="D744" s="445"/>
      <c r="E744" s="445"/>
      <c r="F744" s="445"/>
      <c r="G744" s="445"/>
      <c r="H744" s="445"/>
      <c r="I744" s="445"/>
      <c r="J744" s="445"/>
      <c r="K744" s="445"/>
      <c r="L744" s="445"/>
      <c r="M744" s="445"/>
      <c r="N744" s="445"/>
      <c r="O744" s="445"/>
      <c r="P744" s="445"/>
      <c r="Q744" s="445"/>
      <c r="R744" s="445"/>
      <c r="S744" s="445"/>
      <c r="T744" s="445"/>
      <c r="U744" s="445"/>
      <c r="V744" s="445"/>
      <c r="W744" s="445"/>
      <c r="X744" s="445"/>
      <c r="Y744" s="445"/>
      <c r="Z744" s="445"/>
      <c r="AA744" s="445"/>
    </row>
    <row r="745" spans="3:27" x14ac:dyDescent="0.15">
      <c r="C745" s="445"/>
      <c r="D745" s="445"/>
      <c r="E745" s="445"/>
      <c r="F745" s="445"/>
      <c r="G745" s="445"/>
      <c r="H745" s="445"/>
      <c r="I745" s="445"/>
      <c r="J745" s="445"/>
      <c r="K745" s="445"/>
      <c r="L745" s="445"/>
      <c r="M745" s="445"/>
      <c r="N745" s="445"/>
      <c r="O745" s="445"/>
      <c r="P745" s="445"/>
      <c r="Q745" s="445"/>
      <c r="R745" s="445"/>
      <c r="S745" s="445"/>
      <c r="T745" s="445"/>
      <c r="U745" s="445"/>
      <c r="V745" s="445"/>
      <c r="W745" s="445"/>
      <c r="X745" s="445"/>
      <c r="Y745" s="445"/>
      <c r="Z745" s="445"/>
      <c r="AA745" s="445"/>
    </row>
    <row r="746" spans="3:27" x14ac:dyDescent="0.15">
      <c r="C746" s="445"/>
      <c r="D746" s="445"/>
      <c r="E746" s="445"/>
      <c r="F746" s="445"/>
      <c r="G746" s="445"/>
      <c r="H746" s="445"/>
      <c r="I746" s="445"/>
      <c r="J746" s="445"/>
      <c r="K746" s="445"/>
      <c r="L746" s="445"/>
      <c r="M746" s="445"/>
      <c r="N746" s="445"/>
      <c r="O746" s="445"/>
      <c r="P746" s="445"/>
      <c r="Q746" s="445"/>
      <c r="R746" s="445"/>
      <c r="S746" s="445"/>
      <c r="T746" s="445"/>
      <c r="U746" s="445"/>
      <c r="V746" s="445"/>
      <c r="W746" s="445"/>
      <c r="X746" s="445"/>
      <c r="Y746" s="445"/>
      <c r="Z746" s="445"/>
      <c r="AA746" s="445"/>
    </row>
    <row r="747" spans="3:27" x14ac:dyDescent="0.15">
      <c r="C747" s="445"/>
      <c r="D747" s="445"/>
      <c r="E747" s="445"/>
      <c r="F747" s="445"/>
      <c r="G747" s="445"/>
      <c r="H747" s="445"/>
      <c r="I747" s="445"/>
      <c r="J747" s="445"/>
      <c r="K747" s="445"/>
      <c r="L747" s="445"/>
      <c r="M747" s="445"/>
      <c r="N747" s="445"/>
      <c r="O747" s="445"/>
      <c r="P747" s="445"/>
      <c r="Q747" s="445"/>
      <c r="R747" s="445"/>
      <c r="S747" s="445"/>
      <c r="T747" s="445"/>
      <c r="U747" s="445"/>
      <c r="V747" s="445"/>
      <c r="W747" s="445"/>
      <c r="X747" s="445"/>
      <c r="Y747" s="445"/>
      <c r="Z747" s="445"/>
      <c r="AA747" s="445"/>
    </row>
    <row r="748" spans="3:27" x14ac:dyDescent="0.15">
      <c r="C748" s="445"/>
      <c r="D748" s="445"/>
      <c r="E748" s="445"/>
      <c r="F748" s="445"/>
      <c r="G748" s="445"/>
      <c r="H748" s="445"/>
      <c r="I748" s="445"/>
      <c r="J748" s="445"/>
      <c r="K748" s="445"/>
      <c r="L748" s="445"/>
      <c r="M748" s="445"/>
      <c r="N748" s="445"/>
      <c r="O748" s="445"/>
      <c r="P748" s="445"/>
      <c r="Q748" s="445"/>
      <c r="R748" s="445"/>
      <c r="S748" s="445"/>
      <c r="T748" s="445"/>
      <c r="U748" s="445"/>
      <c r="V748" s="445"/>
      <c r="W748" s="445"/>
      <c r="X748" s="445"/>
      <c r="Y748" s="445"/>
      <c r="Z748" s="445"/>
      <c r="AA748" s="445"/>
    </row>
    <row r="749" spans="3:27" x14ac:dyDescent="0.15">
      <c r="C749" s="445"/>
      <c r="D749" s="445"/>
      <c r="E749" s="445"/>
      <c r="F749" s="445"/>
      <c r="G749" s="445"/>
      <c r="H749" s="445"/>
      <c r="I749" s="445"/>
      <c r="J749" s="445"/>
      <c r="K749" s="445"/>
      <c r="L749" s="445"/>
      <c r="M749" s="445"/>
      <c r="N749" s="445"/>
      <c r="O749" s="445"/>
      <c r="P749" s="445"/>
      <c r="Q749" s="445"/>
      <c r="R749" s="445"/>
      <c r="S749" s="445"/>
      <c r="T749" s="445"/>
      <c r="U749" s="445"/>
      <c r="V749" s="445"/>
      <c r="W749" s="445"/>
      <c r="X749" s="445"/>
      <c r="Y749" s="445"/>
      <c r="Z749" s="445"/>
      <c r="AA749" s="445"/>
    </row>
    <row r="750" spans="3:27" x14ac:dyDescent="0.15">
      <c r="C750" s="445"/>
      <c r="D750" s="445"/>
      <c r="E750" s="445"/>
      <c r="F750" s="445"/>
      <c r="G750" s="445"/>
      <c r="H750" s="445"/>
      <c r="I750" s="445"/>
      <c r="J750" s="445"/>
      <c r="K750" s="445"/>
      <c r="L750" s="445"/>
      <c r="M750" s="445"/>
      <c r="N750" s="445"/>
      <c r="O750" s="445"/>
      <c r="P750" s="445"/>
      <c r="Q750" s="445"/>
      <c r="R750" s="445"/>
      <c r="S750" s="445"/>
      <c r="T750" s="445"/>
      <c r="U750" s="445"/>
      <c r="V750" s="445"/>
      <c r="W750" s="445"/>
      <c r="X750" s="445"/>
      <c r="Y750" s="445"/>
      <c r="Z750" s="445"/>
      <c r="AA750" s="445"/>
    </row>
    <row r="751" spans="3:27" x14ac:dyDescent="0.15">
      <c r="C751" s="445"/>
      <c r="D751" s="445"/>
      <c r="E751" s="445"/>
      <c r="F751" s="445"/>
      <c r="G751" s="445"/>
      <c r="H751" s="445"/>
      <c r="I751" s="445"/>
      <c r="J751" s="445"/>
      <c r="K751" s="445"/>
      <c r="L751" s="445"/>
      <c r="M751" s="445"/>
      <c r="N751" s="445"/>
      <c r="O751" s="445"/>
      <c r="P751" s="445"/>
      <c r="Q751" s="445"/>
      <c r="R751" s="445"/>
      <c r="S751" s="445"/>
      <c r="T751" s="445"/>
      <c r="U751" s="445"/>
      <c r="V751" s="445"/>
      <c r="W751" s="445"/>
      <c r="X751" s="445"/>
      <c r="Y751" s="445"/>
      <c r="Z751" s="445"/>
      <c r="AA751" s="445"/>
    </row>
    <row r="752" spans="3:27" x14ac:dyDescent="0.15">
      <c r="C752" s="445"/>
      <c r="D752" s="445"/>
      <c r="E752" s="445"/>
      <c r="F752" s="445"/>
      <c r="G752" s="445"/>
      <c r="H752" s="445"/>
      <c r="I752" s="445"/>
      <c r="J752" s="445"/>
      <c r="K752" s="445"/>
      <c r="L752" s="445"/>
      <c r="M752" s="445"/>
      <c r="N752" s="445"/>
      <c r="O752" s="445"/>
      <c r="P752" s="445"/>
      <c r="Q752" s="445"/>
      <c r="R752" s="445"/>
      <c r="S752" s="445"/>
      <c r="T752" s="445"/>
      <c r="U752" s="445"/>
      <c r="V752" s="445"/>
      <c r="W752" s="445"/>
      <c r="X752" s="445"/>
      <c r="Y752" s="445"/>
      <c r="Z752" s="445"/>
      <c r="AA752" s="445"/>
    </row>
    <row r="753" spans="3:27" x14ac:dyDescent="0.15">
      <c r="C753" s="445"/>
      <c r="D753" s="445"/>
      <c r="E753" s="445"/>
      <c r="F753" s="445"/>
      <c r="G753" s="445"/>
      <c r="H753" s="445"/>
      <c r="I753" s="445"/>
      <c r="J753" s="445"/>
      <c r="K753" s="445"/>
      <c r="L753" s="445"/>
      <c r="M753" s="445"/>
      <c r="N753" s="445"/>
      <c r="O753" s="445"/>
      <c r="P753" s="445"/>
      <c r="Q753" s="445"/>
      <c r="R753" s="445"/>
      <c r="S753" s="445"/>
      <c r="T753" s="445"/>
      <c r="U753" s="445"/>
      <c r="V753" s="445"/>
      <c r="W753" s="445"/>
      <c r="X753" s="445"/>
      <c r="Y753" s="445"/>
      <c r="Z753" s="445"/>
      <c r="AA753" s="445"/>
    </row>
    <row r="754" spans="3:27" x14ac:dyDescent="0.15">
      <c r="C754" s="445"/>
      <c r="D754" s="445"/>
      <c r="E754" s="445"/>
      <c r="F754" s="445"/>
      <c r="G754" s="445"/>
      <c r="H754" s="445"/>
      <c r="I754" s="445"/>
      <c r="J754" s="445"/>
      <c r="K754" s="445"/>
      <c r="L754" s="445"/>
      <c r="M754" s="445"/>
      <c r="N754" s="445"/>
      <c r="O754" s="445"/>
      <c r="P754" s="445"/>
      <c r="Q754" s="445"/>
      <c r="R754" s="445"/>
      <c r="S754" s="445"/>
      <c r="T754" s="445"/>
      <c r="U754" s="445"/>
      <c r="V754" s="445"/>
      <c r="W754" s="445"/>
      <c r="X754" s="445"/>
      <c r="Y754" s="445"/>
      <c r="Z754" s="445"/>
      <c r="AA754" s="445"/>
    </row>
    <row r="755" spans="3:27" x14ac:dyDescent="0.15">
      <c r="C755" s="445"/>
      <c r="D755" s="445"/>
      <c r="E755" s="445"/>
      <c r="F755" s="445"/>
      <c r="G755" s="445"/>
      <c r="H755" s="445"/>
      <c r="I755" s="445"/>
      <c r="J755" s="445"/>
      <c r="K755" s="445"/>
      <c r="L755" s="445"/>
      <c r="M755" s="445"/>
      <c r="N755" s="445"/>
      <c r="O755" s="445"/>
      <c r="P755" s="445"/>
      <c r="Q755" s="445"/>
      <c r="R755" s="445"/>
      <c r="S755" s="445"/>
      <c r="T755" s="445"/>
      <c r="U755" s="445"/>
      <c r="V755" s="445"/>
      <c r="W755" s="445"/>
      <c r="X755" s="445"/>
      <c r="Y755" s="445"/>
      <c r="Z755" s="445"/>
      <c r="AA755" s="445"/>
    </row>
    <row r="756" spans="3:27" x14ac:dyDescent="0.15">
      <c r="C756" s="445"/>
      <c r="D756" s="445"/>
      <c r="E756" s="445"/>
      <c r="F756" s="445"/>
      <c r="G756" s="445"/>
      <c r="H756" s="445"/>
      <c r="I756" s="445"/>
      <c r="J756" s="445"/>
      <c r="K756" s="445"/>
      <c r="L756" s="445"/>
      <c r="M756" s="445"/>
      <c r="N756" s="445"/>
      <c r="O756" s="445"/>
      <c r="P756" s="445"/>
      <c r="Q756" s="445"/>
      <c r="R756" s="445"/>
      <c r="S756" s="445"/>
      <c r="T756" s="445"/>
      <c r="U756" s="445"/>
      <c r="V756" s="445"/>
      <c r="W756" s="445"/>
      <c r="X756" s="445"/>
      <c r="Y756" s="445"/>
      <c r="Z756" s="445"/>
      <c r="AA756" s="445"/>
    </row>
    <row r="757" spans="3:27" x14ac:dyDescent="0.15">
      <c r="C757" s="445"/>
      <c r="D757" s="445"/>
      <c r="E757" s="445"/>
      <c r="F757" s="445"/>
      <c r="G757" s="445"/>
      <c r="H757" s="445"/>
      <c r="I757" s="445"/>
      <c r="J757" s="445"/>
      <c r="K757" s="445"/>
      <c r="L757" s="445"/>
      <c r="M757" s="445"/>
      <c r="N757" s="445"/>
      <c r="O757" s="445"/>
      <c r="P757" s="445"/>
      <c r="Q757" s="445"/>
      <c r="R757" s="445"/>
      <c r="S757" s="445"/>
      <c r="T757" s="445"/>
      <c r="U757" s="445"/>
      <c r="V757" s="445"/>
      <c r="W757" s="445"/>
      <c r="X757" s="445"/>
      <c r="Y757" s="445"/>
      <c r="Z757" s="445"/>
      <c r="AA757" s="445"/>
    </row>
    <row r="758" spans="3:27" x14ac:dyDescent="0.15">
      <c r="C758" s="445"/>
      <c r="D758" s="445"/>
      <c r="E758" s="445"/>
      <c r="F758" s="445"/>
      <c r="G758" s="445"/>
      <c r="H758" s="445"/>
      <c r="I758" s="445"/>
      <c r="J758" s="445"/>
      <c r="K758" s="445"/>
      <c r="L758" s="445"/>
      <c r="M758" s="445"/>
      <c r="N758" s="445"/>
      <c r="O758" s="445"/>
      <c r="P758" s="445"/>
      <c r="Q758" s="445"/>
      <c r="R758" s="445"/>
      <c r="S758" s="445"/>
      <c r="T758" s="445"/>
      <c r="U758" s="445"/>
      <c r="V758" s="445"/>
      <c r="W758" s="445"/>
      <c r="X758" s="445"/>
      <c r="Y758" s="445"/>
      <c r="Z758" s="445"/>
      <c r="AA758" s="445"/>
    </row>
    <row r="759" spans="3:27" x14ac:dyDescent="0.15">
      <c r="C759" s="445"/>
      <c r="D759" s="445"/>
      <c r="E759" s="445"/>
      <c r="F759" s="445"/>
      <c r="G759" s="445"/>
      <c r="H759" s="445"/>
      <c r="I759" s="445"/>
      <c r="J759" s="445"/>
      <c r="K759" s="445"/>
      <c r="L759" s="445"/>
      <c r="M759" s="445"/>
      <c r="N759" s="445"/>
      <c r="O759" s="445"/>
      <c r="P759" s="445"/>
      <c r="Q759" s="445"/>
      <c r="R759" s="445"/>
      <c r="S759" s="445"/>
      <c r="T759" s="445"/>
      <c r="U759" s="445"/>
      <c r="V759" s="445"/>
      <c r="W759" s="445"/>
      <c r="X759" s="445"/>
      <c r="Y759" s="445"/>
      <c r="Z759" s="445"/>
      <c r="AA759" s="445"/>
    </row>
    <row r="760" spans="3:27" x14ac:dyDescent="0.15">
      <c r="C760" s="445"/>
      <c r="D760" s="445"/>
      <c r="E760" s="445"/>
      <c r="F760" s="445"/>
      <c r="G760" s="445"/>
      <c r="H760" s="445"/>
      <c r="I760" s="445"/>
      <c r="J760" s="445"/>
      <c r="K760" s="445"/>
      <c r="L760" s="445"/>
      <c r="M760" s="445"/>
      <c r="N760" s="445"/>
      <c r="O760" s="445"/>
      <c r="P760" s="445"/>
      <c r="Q760" s="445"/>
      <c r="R760" s="445"/>
      <c r="S760" s="445"/>
      <c r="T760" s="445"/>
      <c r="U760" s="445"/>
      <c r="V760" s="445"/>
      <c r="W760" s="445"/>
      <c r="X760" s="445"/>
      <c r="Y760" s="445"/>
      <c r="Z760" s="445"/>
      <c r="AA760" s="445"/>
    </row>
    <row r="761" spans="3:27" x14ac:dyDescent="0.15">
      <c r="C761" s="445"/>
      <c r="D761" s="445"/>
      <c r="E761" s="445"/>
      <c r="F761" s="445"/>
      <c r="G761" s="445"/>
      <c r="H761" s="445"/>
      <c r="I761" s="445"/>
      <c r="J761" s="445"/>
      <c r="K761" s="445"/>
      <c r="L761" s="445"/>
      <c r="M761" s="445"/>
      <c r="N761" s="445"/>
      <c r="O761" s="445"/>
      <c r="P761" s="445"/>
      <c r="Q761" s="445"/>
      <c r="R761" s="445"/>
      <c r="S761" s="445"/>
      <c r="T761" s="445"/>
      <c r="U761" s="445"/>
      <c r="V761" s="445"/>
      <c r="W761" s="445"/>
      <c r="X761" s="445"/>
      <c r="Y761" s="445"/>
      <c r="Z761" s="445"/>
      <c r="AA761" s="445"/>
    </row>
    <row r="762" spans="3:27" x14ac:dyDescent="0.15">
      <c r="C762" s="445"/>
      <c r="D762" s="445"/>
      <c r="E762" s="445"/>
      <c r="F762" s="445"/>
      <c r="G762" s="445"/>
      <c r="H762" s="445"/>
      <c r="I762" s="445"/>
      <c r="J762" s="445"/>
      <c r="K762" s="445"/>
      <c r="L762" s="445"/>
      <c r="M762" s="445"/>
      <c r="N762" s="445"/>
      <c r="O762" s="445"/>
      <c r="P762" s="445"/>
      <c r="Q762" s="445"/>
      <c r="R762" s="445"/>
      <c r="S762" s="445"/>
      <c r="T762" s="445"/>
      <c r="U762" s="445"/>
      <c r="V762" s="445"/>
      <c r="W762" s="445"/>
      <c r="X762" s="445"/>
      <c r="Y762" s="445"/>
      <c r="Z762" s="445"/>
      <c r="AA762" s="445"/>
    </row>
    <row r="763" spans="3:27" x14ac:dyDescent="0.15">
      <c r="C763" s="445"/>
      <c r="D763" s="445"/>
      <c r="E763" s="445"/>
      <c r="F763" s="445"/>
      <c r="G763" s="445"/>
      <c r="H763" s="445"/>
      <c r="I763" s="445"/>
      <c r="J763" s="445"/>
      <c r="K763" s="445"/>
      <c r="L763" s="445"/>
      <c r="M763" s="445"/>
      <c r="N763" s="445"/>
      <c r="O763" s="445"/>
      <c r="P763" s="445"/>
      <c r="Q763" s="445"/>
      <c r="R763" s="445"/>
      <c r="S763" s="445"/>
      <c r="T763" s="445"/>
      <c r="U763" s="445"/>
      <c r="V763" s="445"/>
      <c r="W763" s="445"/>
      <c r="X763" s="445"/>
      <c r="Y763" s="445"/>
      <c r="Z763" s="445"/>
      <c r="AA763" s="445"/>
    </row>
    <row r="764" spans="3:27" x14ac:dyDescent="0.15">
      <c r="C764" s="445"/>
      <c r="D764" s="445"/>
      <c r="E764" s="445"/>
      <c r="F764" s="445"/>
      <c r="G764" s="445"/>
      <c r="H764" s="445"/>
      <c r="I764" s="445"/>
      <c r="J764" s="445"/>
      <c r="K764" s="445"/>
      <c r="L764" s="445"/>
      <c r="M764" s="445"/>
      <c r="N764" s="445"/>
      <c r="O764" s="445"/>
      <c r="P764" s="445"/>
      <c r="Q764" s="445"/>
      <c r="R764" s="445"/>
      <c r="S764" s="445"/>
      <c r="T764" s="445"/>
      <c r="U764" s="445"/>
      <c r="V764" s="445"/>
      <c r="W764" s="445"/>
      <c r="X764" s="445"/>
      <c r="Y764" s="445"/>
      <c r="Z764" s="445"/>
      <c r="AA764" s="445"/>
    </row>
    <row r="765" spans="3:27" x14ac:dyDescent="0.15">
      <c r="C765" s="445"/>
      <c r="D765" s="445"/>
      <c r="E765" s="445"/>
      <c r="F765" s="445"/>
      <c r="G765" s="445"/>
      <c r="H765" s="445"/>
      <c r="I765" s="445"/>
      <c r="J765" s="445"/>
      <c r="K765" s="445"/>
      <c r="L765" s="445"/>
      <c r="M765" s="445"/>
      <c r="N765" s="445"/>
      <c r="O765" s="445"/>
      <c r="P765" s="445"/>
      <c r="Q765" s="445"/>
      <c r="R765" s="445"/>
      <c r="S765" s="445"/>
      <c r="T765" s="445"/>
      <c r="U765" s="445"/>
      <c r="V765" s="445"/>
      <c r="W765" s="445"/>
      <c r="X765" s="445"/>
      <c r="Y765" s="445"/>
      <c r="Z765" s="445"/>
      <c r="AA765" s="445"/>
    </row>
    <row r="766" spans="3:27" x14ac:dyDescent="0.15">
      <c r="C766" s="445"/>
      <c r="D766" s="445"/>
      <c r="E766" s="445"/>
      <c r="F766" s="445"/>
      <c r="G766" s="445"/>
      <c r="H766" s="445"/>
      <c r="I766" s="445"/>
      <c r="J766" s="445"/>
      <c r="K766" s="445"/>
      <c r="L766" s="445"/>
      <c r="M766" s="445"/>
      <c r="N766" s="445"/>
      <c r="O766" s="445"/>
      <c r="P766" s="445"/>
      <c r="Q766" s="445"/>
      <c r="R766" s="445"/>
      <c r="S766" s="445"/>
      <c r="T766" s="445"/>
      <c r="U766" s="445"/>
      <c r="V766" s="445"/>
      <c r="W766" s="445"/>
      <c r="X766" s="445"/>
      <c r="Y766" s="445"/>
      <c r="Z766" s="445"/>
      <c r="AA766" s="445"/>
    </row>
    <row r="767" spans="3:27" x14ac:dyDescent="0.15">
      <c r="C767" s="445"/>
      <c r="D767" s="445"/>
      <c r="E767" s="445"/>
      <c r="F767" s="445"/>
      <c r="G767" s="445"/>
      <c r="H767" s="445"/>
      <c r="I767" s="445"/>
      <c r="J767" s="445"/>
      <c r="K767" s="445"/>
      <c r="L767" s="445"/>
      <c r="M767" s="445"/>
      <c r="N767" s="445"/>
      <c r="O767" s="445"/>
      <c r="P767" s="445"/>
      <c r="Q767" s="445"/>
      <c r="R767" s="445"/>
      <c r="S767" s="445"/>
      <c r="T767" s="445"/>
      <c r="U767" s="445"/>
      <c r="V767" s="445"/>
      <c r="W767" s="445"/>
      <c r="X767" s="445"/>
      <c r="Y767" s="445"/>
      <c r="Z767" s="445"/>
      <c r="AA767" s="445"/>
    </row>
    <row r="768" spans="3:27" x14ac:dyDescent="0.15">
      <c r="C768" s="445"/>
      <c r="D768" s="445"/>
      <c r="E768" s="445"/>
      <c r="F768" s="445"/>
      <c r="G768" s="445"/>
      <c r="H768" s="445"/>
      <c r="I768" s="445"/>
      <c r="J768" s="445"/>
      <c r="K768" s="445"/>
      <c r="L768" s="445"/>
      <c r="M768" s="445"/>
      <c r="N768" s="445"/>
      <c r="O768" s="445"/>
      <c r="P768" s="445"/>
      <c r="Q768" s="445"/>
      <c r="R768" s="445"/>
      <c r="S768" s="445"/>
      <c r="T768" s="445"/>
      <c r="U768" s="445"/>
      <c r="V768" s="445"/>
      <c r="W768" s="445"/>
      <c r="X768" s="445"/>
      <c r="Y768" s="445"/>
      <c r="Z768" s="445"/>
      <c r="AA768" s="445"/>
    </row>
    <row r="769" spans="3:27" x14ac:dyDescent="0.15">
      <c r="C769" s="445"/>
      <c r="D769" s="445"/>
      <c r="E769" s="445"/>
      <c r="F769" s="445"/>
      <c r="G769" s="445"/>
      <c r="H769" s="445"/>
      <c r="I769" s="445"/>
      <c r="J769" s="445"/>
      <c r="K769" s="445"/>
      <c r="L769" s="445"/>
      <c r="M769" s="445"/>
      <c r="N769" s="445"/>
      <c r="O769" s="445"/>
      <c r="P769" s="445"/>
      <c r="Q769" s="445"/>
      <c r="R769" s="445"/>
      <c r="S769" s="445"/>
      <c r="T769" s="445"/>
      <c r="U769" s="445"/>
      <c r="V769" s="445"/>
      <c r="W769" s="445"/>
      <c r="X769" s="445"/>
      <c r="Y769" s="445"/>
      <c r="Z769" s="445"/>
      <c r="AA769" s="445"/>
    </row>
    <row r="770" spans="3:27" x14ac:dyDescent="0.15">
      <c r="C770" s="445"/>
      <c r="D770" s="445"/>
      <c r="E770" s="445"/>
      <c r="F770" s="445"/>
      <c r="G770" s="445"/>
      <c r="H770" s="445"/>
      <c r="I770" s="445"/>
      <c r="J770" s="445"/>
      <c r="K770" s="445"/>
      <c r="L770" s="445"/>
      <c r="M770" s="445"/>
      <c r="N770" s="445"/>
      <c r="O770" s="445"/>
      <c r="P770" s="445"/>
      <c r="Q770" s="445"/>
      <c r="R770" s="445"/>
      <c r="S770" s="445"/>
      <c r="T770" s="445"/>
      <c r="U770" s="445"/>
      <c r="V770" s="445"/>
      <c r="W770" s="445"/>
      <c r="X770" s="445"/>
      <c r="Y770" s="445"/>
      <c r="Z770" s="445"/>
      <c r="AA770" s="445"/>
    </row>
    <row r="771" spans="3:27" x14ac:dyDescent="0.15">
      <c r="C771" s="445"/>
      <c r="D771" s="445"/>
      <c r="E771" s="445"/>
      <c r="F771" s="445"/>
      <c r="G771" s="445"/>
      <c r="H771" s="445"/>
      <c r="I771" s="445"/>
      <c r="J771" s="445"/>
      <c r="K771" s="445"/>
      <c r="L771" s="445"/>
      <c r="M771" s="445"/>
      <c r="N771" s="445"/>
      <c r="O771" s="445"/>
      <c r="P771" s="445"/>
      <c r="Q771" s="445"/>
      <c r="R771" s="445"/>
      <c r="S771" s="445"/>
      <c r="T771" s="445"/>
      <c r="U771" s="445"/>
      <c r="V771" s="445"/>
      <c r="W771" s="445"/>
      <c r="X771" s="445"/>
      <c r="Y771" s="445"/>
      <c r="Z771" s="445"/>
      <c r="AA771" s="445"/>
    </row>
    <row r="772" spans="3:27" x14ac:dyDescent="0.15">
      <c r="C772" s="445"/>
      <c r="D772" s="445"/>
      <c r="E772" s="445"/>
      <c r="F772" s="445"/>
      <c r="G772" s="445"/>
      <c r="H772" s="445"/>
      <c r="I772" s="445"/>
      <c r="J772" s="445"/>
      <c r="K772" s="445"/>
      <c r="L772" s="445"/>
      <c r="M772" s="445"/>
      <c r="N772" s="445"/>
      <c r="O772" s="445"/>
      <c r="P772" s="445"/>
      <c r="Q772" s="445"/>
      <c r="R772" s="445"/>
      <c r="S772" s="445"/>
      <c r="T772" s="445"/>
      <c r="U772" s="445"/>
      <c r="V772" s="445"/>
      <c r="W772" s="445"/>
      <c r="X772" s="445"/>
      <c r="Y772" s="445"/>
      <c r="Z772" s="445"/>
      <c r="AA772" s="445"/>
    </row>
    <row r="773" spans="3:27" x14ac:dyDescent="0.15">
      <c r="C773" s="445"/>
      <c r="D773" s="445"/>
      <c r="E773" s="445"/>
      <c r="F773" s="445"/>
      <c r="G773" s="445"/>
      <c r="H773" s="445"/>
      <c r="I773" s="445"/>
      <c r="J773" s="445"/>
      <c r="K773" s="445"/>
      <c r="L773" s="445"/>
      <c r="M773" s="445"/>
      <c r="N773" s="445"/>
      <c r="O773" s="445"/>
      <c r="P773" s="445"/>
      <c r="Q773" s="445"/>
      <c r="R773" s="445"/>
      <c r="S773" s="445"/>
      <c r="T773" s="445"/>
      <c r="U773" s="445"/>
      <c r="V773" s="445"/>
      <c r="W773" s="445"/>
      <c r="X773" s="445"/>
      <c r="Y773" s="445"/>
      <c r="Z773" s="445"/>
      <c r="AA773" s="445"/>
    </row>
    <row r="774" spans="3:27" x14ac:dyDescent="0.15">
      <c r="C774" s="445"/>
      <c r="D774" s="445"/>
      <c r="E774" s="445"/>
      <c r="F774" s="445"/>
      <c r="G774" s="445"/>
      <c r="H774" s="445"/>
      <c r="I774" s="445"/>
      <c r="J774" s="445"/>
      <c r="K774" s="445"/>
      <c r="L774" s="445"/>
      <c r="M774" s="445"/>
      <c r="N774" s="445"/>
      <c r="O774" s="445"/>
      <c r="P774" s="445"/>
      <c r="Q774" s="445"/>
      <c r="R774" s="445"/>
      <c r="S774" s="445"/>
      <c r="T774" s="445"/>
      <c r="U774" s="445"/>
      <c r="V774" s="445"/>
      <c r="W774" s="445"/>
      <c r="X774" s="445"/>
      <c r="Y774" s="445"/>
      <c r="Z774" s="445"/>
      <c r="AA774" s="445"/>
    </row>
    <row r="775" spans="3:27" x14ac:dyDescent="0.15">
      <c r="C775" s="445"/>
      <c r="D775" s="445"/>
      <c r="E775" s="445"/>
      <c r="F775" s="445"/>
      <c r="G775" s="445"/>
      <c r="H775" s="445"/>
      <c r="I775" s="445"/>
      <c r="J775" s="445"/>
      <c r="K775" s="445"/>
      <c r="L775" s="445"/>
      <c r="M775" s="445"/>
      <c r="N775" s="445"/>
      <c r="O775" s="445"/>
      <c r="P775" s="445"/>
      <c r="Q775" s="445"/>
      <c r="R775" s="445"/>
      <c r="S775" s="445"/>
      <c r="T775" s="445"/>
      <c r="U775" s="445"/>
      <c r="V775" s="445"/>
      <c r="W775" s="445"/>
      <c r="X775" s="445"/>
      <c r="Y775" s="445"/>
      <c r="Z775" s="445"/>
      <c r="AA775" s="445"/>
    </row>
    <row r="776" spans="3:27" x14ac:dyDescent="0.15">
      <c r="C776" s="445"/>
      <c r="D776" s="445"/>
      <c r="E776" s="445"/>
      <c r="F776" s="445"/>
      <c r="G776" s="445"/>
      <c r="H776" s="445"/>
      <c r="I776" s="445"/>
      <c r="J776" s="445"/>
      <c r="K776" s="445"/>
      <c r="L776" s="445"/>
      <c r="M776" s="445"/>
      <c r="N776" s="445"/>
      <c r="O776" s="445"/>
      <c r="P776" s="445"/>
      <c r="Q776" s="445"/>
      <c r="R776" s="445"/>
      <c r="S776" s="445"/>
      <c r="T776" s="445"/>
      <c r="U776" s="445"/>
      <c r="V776" s="445"/>
      <c r="W776" s="445"/>
      <c r="X776" s="445"/>
      <c r="Y776" s="445"/>
      <c r="Z776" s="445"/>
      <c r="AA776" s="445"/>
    </row>
    <row r="777" spans="3:27" x14ac:dyDescent="0.15">
      <c r="C777" s="445"/>
      <c r="D777" s="445"/>
      <c r="E777" s="445"/>
      <c r="F777" s="445"/>
      <c r="G777" s="445"/>
      <c r="H777" s="445"/>
      <c r="I777" s="445"/>
      <c r="J777" s="445"/>
      <c r="K777" s="445"/>
      <c r="L777" s="445"/>
      <c r="M777" s="445"/>
      <c r="N777" s="445"/>
      <c r="O777" s="445"/>
      <c r="P777" s="445"/>
      <c r="Q777" s="445"/>
      <c r="R777" s="445"/>
      <c r="S777" s="445"/>
      <c r="T777" s="445"/>
      <c r="U777" s="445"/>
      <c r="V777" s="445"/>
      <c r="W777" s="445"/>
      <c r="X777" s="445"/>
      <c r="Y777" s="445"/>
      <c r="Z777" s="445"/>
      <c r="AA777" s="445"/>
    </row>
    <row r="778" spans="3:27" x14ac:dyDescent="0.15">
      <c r="C778" s="445"/>
      <c r="D778" s="445"/>
      <c r="E778" s="445"/>
      <c r="F778" s="445"/>
      <c r="G778" s="445"/>
      <c r="H778" s="445"/>
      <c r="I778" s="445"/>
      <c r="J778" s="445"/>
      <c r="K778" s="445"/>
      <c r="L778" s="445"/>
      <c r="M778" s="445"/>
      <c r="N778" s="445"/>
      <c r="O778" s="445"/>
      <c r="P778" s="445"/>
      <c r="Q778" s="445"/>
      <c r="R778" s="445"/>
      <c r="S778" s="445"/>
      <c r="T778" s="445"/>
      <c r="U778" s="445"/>
      <c r="V778" s="445"/>
      <c r="W778" s="445"/>
      <c r="X778" s="445"/>
      <c r="Y778" s="445"/>
      <c r="Z778" s="445"/>
      <c r="AA778" s="445"/>
    </row>
    <row r="779" spans="3:27" x14ac:dyDescent="0.15">
      <c r="C779" s="445"/>
      <c r="D779" s="445"/>
      <c r="E779" s="445"/>
      <c r="F779" s="445"/>
      <c r="G779" s="445"/>
      <c r="H779" s="445"/>
      <c r="I779" s="445"/>
      <c r="J779" s="445"/>
      <c r="K779" s="445"/>
      <c r="L779" s="445"/>
      <c r="M779" s="445"/>
      <c r="N779" s="445"/>
      <c r="O779" s="445"/>
      <c r="P779" s="445"/>
      <c r="Q779" s="445"/>
      <c r="R779" s="445"/>
      <c r="S779" s="445"/>
      <c r="T779" s="445"/>
      <c r="U779" s="445"/>
      <c r="V779" s="445"/>
      <c r="W779" s="445"/>
      <c r="X779" s="445"/>
      <c r="Y779" s="445"/>
      <c r="Z779" s="445"/>
      <c r="AA779" s="445"/>
    </row>
    <row r="780" spans="3:27" x14ac:dyDescent="0.15">
      <c r="C780" s="445"/>
      <c r="D780" s="445"/>
      <c r="E780" s="445"/>
      <c r="F780" s="445"/>
      <c r="G780" s="445"/>
      <c r="H780" s="445"/>
      <c r="I780" s="445"/>
      <c r="J780" s="445"/>
      <c r="K780" s="445"/>
      <c r="L780" s="445"/>
      <c r="M780" s="445"/>
      <c r="N780" s="445"/>
      <c r="O780" s="445"/>
      <c r="P780" s="445"/>
      <c r="Q780" s="445"/>
      <c r="R780" s="445"/>
      <c r="S780" s="445"/>
      <c r="T780" s="445"/>
      <c r="U780" s="445"/>
      <c r="V780" s="445"/>
      <c r="W780" s="445"/>
      <c r="X780" s="445"/>
      <c r="Y780" s="445"/>
      <c r="Z780" s="445"/>
      <c r="AA780" s="445"/>
    </row>
    <row r="781" spans="3:27" x14ac:dyDescent="0.15">
      <c r="C781" s="445"/>
      <c r="D781" s="445"/>
      <c r="E781" s="445"/>
      <c r="F781" s="445"/>
      <c r="G781" s="445"/>
      <c r="H781" s="445"/>
      <c r="I781" s="445"/>
      <c r="J781" s="445"/>
      <c r="K781" s="445"/>
      <c r="L781" s="445"/>
      <c r="M781" s="445"/>
      <c r="N781" s="445"/>
      <c r="O781" s="445"/>
      <c r="P781" s="445"/>
      <c r="Q781" s="445"/>
      <c r="R781" s="445"/>
      <c r="S781" s="445"/>
      <c r="T781" s="445"/>
      <c r="U781" s="445"/>
      <c r="V781" s="445"/>
      <c r="W781" s="445"/>
      <c r="X781" s="445"/>
      <c r="Y781" s="445"/>
      <c r="Z781" s="445"/>
      <c r="AA781" s="445"/>
    </row>
    <row r="782" spans="3:27" x14ac:dyDescent="0.15">
      <c r="C782" s="445"/>
      <c r="D782" s="445"/>
      <c r="E782" s="445"/>
      <c r="F782" s="445"/>
      <c r="G782" s="445"/>
      <c r="H782" s="445"/>
      <c r="I782" s="445"/>
      <c r="J782" s="445"/>
      <c r="K782" s="445"/>
      <c r="L782" s="445"/>
      <c r="M782" s="445"/>
      <c r="N782" s="445"/>
      <c r="O782" s="445"/>
      <c r="P782" s="445"/>
      <c r="Q782" s="445"/>
      <c r="R782" s="445"/>
      <c r="S782" s="445"/>
      <c r="T782" s="445"/>
      <c r="U782" s="445"/>
      <c r="V782" s="445"/>
      <c r="W782" s="445"/>
      <c r="X782" s="445"/>
      <c r="Y782" s="445"/>
      <c r="Z782" s="445"/>
      <c r="AA782" s="445"/>
    </row>
    <row r="783" spans="3:27" x14ac:dyDescent="0.15">
      <c r="C783" s="445"/>
      <c r="D783" s="445"/>
      <c r="E783" s="445"/>
      <c r="F783" s="445"/>
      <c r="G783" s="445"/>
      <c r="H783" s="445"/>
      <c r="I783" s="445"/>
      <c r="J783" s="445"/>
      <c r="K783" s="445"/>
      <c r="L783" s="445"/>
      <c r="M783" s="445"/>
      <c r="N783" s="445"/>
      <c r="O783" s="445"/>
      <c r="P783" s="445"/>
      <c r="Q783" s="445"/>
      <c r="R783" s="445"/>
      <c r="S783" s="445"/>
      <c r="T783" s="445"/>
      <c r="U783" s="445"/>
      <c r="V783" s="445"/>
      <c r="W783" s="445"/>
      <c r="X783" s="445"/>
      <c r="Y783" s="445"/>
      <c r="Z783" s="445"/>
      <c r="AA783" s="445"/>
    </row>
    <row r="784" spans="3:27" x14ac:dyDescent="0.15">
      <c r="C784" s="445"/>
      <c r="D784" s="445"/>
      <c r="E784" s="445"/>
      <c r="F784" s="445"/>
      <c r="G784" s="445"/>
      <c r="H784" s="445"/>
      <c r="I784" s="445"/>
      <c r="J784" s="445"/>
      <c r="K784" s="445"/>
      <c r="L784" s="445"/>
      <c r="M784" s="445"/>
      <c r="N784" s="445"/>
      <c r="O784" s="445"/>
      <c r="P784" s="445"/>
      <c r="Q784" s="445"/>
      <c r="R784" s="445"/>
      <c r="S784" s="445"/>
      <c r="T784" s="445"/>
      <c r="U784" s="445"/>
      <c r="V784" s="445"/>
      <c r="W784" s="445"/>
      <c r="X784" s="445"/>
      <c r="Y784" s="445"/>
      <c r="Z784" s="445"/>
      <c r="AA784" s="445"/>
    </row>
    <row r="785" spans="3:27" x14ac:dyDescent="0.15">
      <c r="C785" s="445"/>
      <c r="D785" s="445"/>
      <c r="E785" s="445"/>
      <c r="F785" s="445"/>
      <c r="G785" s="445"/>
      <c r="H785" s="445"/>
      <c r="I785" s="445"/>
      <c r="J785" s="445"/>
      <c r="K785" s="445"/>
      <c r="L785" s="445"/>
      <c r="M785" s="445"/>
      <c r="N785" s="445"/>
      <c r="O785" s="445"/>
      <c r="P785" s="445"/>
      <c r="Q785" s="445"/>
      <c r="R785" s="445"/>
      <c r="S785" s="445"/>
      <c r="T785" s="445"/>
      <c r="U785" s="445"/>
      <c r="V785" s="445"/>
      <c r="W785" s="445"/>
      <c r="X785" s="445"/>
      <c r="Y785" s="445"/>
      <c r="Z785" s="445"/>
      <c r="AA785" s="445"/>
    </row>
    <row r="786" spans="3:27" x14ac:dyDescent="0.15">
      <c r="C786" s="445"/>
      <c r="D786" s="445"/>
      <c r="E786" s="445"/>
      <c r="F786" s="445"/>
      <c r="G786" s="445"/>
      <c r="H786" s="445"/>
      <c r="I786" s="445"/>
      <c r="J786" s="445"/>
      <c r="K786" s="445"/>
      <c r="L786" s="445"/>
      <c r="M786" s="445"/>
      <c r="N786" s="445"/>
      <c r="O786" s="445"/>
      <c r="P786" s="445"/>
      <c r="Q786" s="445"/>
      <c r="R786" s="445"/>
      <c r="S786" s="445"/>
      <c r="T786" s="445"/>
      <c r="U786" s="445"/>
      <c r="V786" s="445"/>
      <c r="W786" s="445"/>
      <c r="X786" s="445"/>
      <c r="Y786" s="445"/>
      <c r="Z786" s="445"/>
      <c r="AA786" s="445"/>
    </row>
    <row r="787" spans="3:27" x14ac:dyDescent="0.15">
      <c r="C787" s="445"/>
      <c r="D787" s="445"/>
      <c r="E787" s="445"/>
      <c r="F787" s="445"/>
      <c r="G787" s="445"/>
      <c r="H787" s="445"/>
      <c r="I787" s="445"/>
      <c r="J787" s="445"/>
      <c r="K787" s="445"/>
      <c r="L787" s="445"/>
      <c r="M787" s="445"/>
      <c r="N787" s="445"/>
      <c r="O787" s="445"/>
      <c r="P787" s="445"/>
      <c r="Q787" s="445"/>
      <c r="R787" s="445"/>
      <c r="S787" s="445"/>
      <c r="T787" s="445"/>
      <c r="U787" s="445"/>
      <c r="V787" s="445"/>
      <c r="W787" s="445"/>
      <c r="X787" s="445"/>
      <c r="Y787" s="445"/>
      <c r="Z787" s="445"/>
      <c r="AA787" s="445"/>
    </row>
    <row r="788" spans="3:27" x14ac:dyDescent="0.15">
      <c r="C788" s="445"/>
      <c r="D788" s="445"/>
      <c r="E788" s="445"/>
      <c r="F788" s="445"/>
      <c r="G788" s="445"/>
      <c r="H788" s="445"/>
      <c r="I788" s="445"/>
      <c r="J788" s="445"/>
      <c r="K788" s="445"/>
      <c r="L788" s="445"/>
      <c r="M788" s="445"/>
      <c r="N788" s="445"/>
      <c r="O788" s="445"/>
      <c r="P788" s="445"/>
      <c r="Q788" s="445"/>
      <c r="R788" s="445"/>
      <c r="S788" s="445"/>
      <c r="T788" s="445"/>
      <c r="U788" s="445"/>
      <c r="V788" s="445"/>
      <c r="W788" s="445"/>
      <c r="X788" s="445"/>
      <c r="Y788" s="445"/>
      <c r="Z788" s="445"/>
      <c r="AA788" s="445"/>
    </row>
    <row r="789" spans="3:27" x14ac:dyDescent="0.15">
      <c r="C789" s="445"/>
      <c r="D789" s="445"/>
      <c r="E789" s="445"/>
      <c r="F789" s="445"/>
      <c r="G789" s="445"/>
      <c r="H789" s="445"/>
      <c r="I789" s="445"/>
      <c r="J789" s="445"/>
      <c r="K789" s="445"/>
      <c r="L789" s="445"/>
      <c r="M789" s="445"/>
      <c r="N789" s="445"/>
      <c r="O789" s="445"/>
      <c r="P789" s="445"/>
      <c r="Q789" s="445"/>
      <c r="R789" s="445"/>
      <c r="S789" s="445"/>
      <c r="T789" s="445"/>
      <c r="U789" s="445"/>
      <c r="V789" s="445"/>
      <c r="W789" s="445"/>
      <c r="X789" s="445"/>
      <c r="Y789" s="445"/>
      <c r="Z789" s="445"/>
      <c r="AA789" s="445"/>
    </row>
    <row r="790" spans="3:27" x14ac:dyDescent="0.15">
      <c r="C790" s="445"/>
      <c r="D790" s="445"/>
      <c r="E790" s="445"/>
      <c r="F790" s="445"/>
      <c r="G790" s="445"/>
      <c r="H790" s="445"/>
      <c r="I790" s="445"/>
      <c r="J790" s="445"/>
      <c r="K790" s="445"/>
      <c r="L790" s="445"/>
      <c r="M790" s="445"/>
      <c r="N790" s="445"/>
      <c r="O790" s="445"/>
      <c r="P790" s="445"/>
      <c r="Q790" s="445"/>
      <c r="R790" s="445"/>
      <c r="S790" s="445"/>
      <c r="T790" s="445"/>
      <c r="U790" s="445"/>
      <c r="V790" s="445"/>
      <c r="W790" s="445"/>
      <c r="X790" s="445"/>
      <c r="Y790" s="445"/>
      <c r="Z790" s="445"/>
      <c r="AA790" s="445"/>
    </row>
    <row r="791" spans="3:27" x14ac:dyDescent="0.15">
      <c r="C791" s="445"/>
      <c r="D791" s="445"/>
      <c r="E791" s="445"/>
      <c r="F791" s="445"/>
      <c r="G791" s="445"/>
      <c r="H791" s="445"/>
      <c r="I791" s="445"/>
      <c r="J791" s="445"/>
      <c r="K791" s="445"/>
      <c r="L791" s="445"/>
      <c r="M791" s="445"/>
      <c r="N791" s="445"/>
      <c r="O791" s="445"/>
      <c r="P791" s="445"/>
      <c r="Q791" s="445"/>
      <c r="R791" s="445"/>
      <c r="S791" s="445"/>
      <c r="T791" s="445"/>
      <c r="U791" s="445"/>
      <c r="V791" s="445"/>
      <c r="W791" s="445"/>
      <c r="X791" s="445"/>
      <c r="Y791" s="445"/>
      <c r="Z791" s="445"/>
      <c r="AA791" s="445"/>
    </row>
    <row r="792" spans="3:27" x14ac:dyDescent="0.15">
      <c r="C792" s="445"/>
      <c r="D792" s="445"/>
      <c r="E792" s="445"/>
      <c r="F792" s="445"/>
      <c r="G792" s="445"/>
      <c r="H792" s="445"/>
      <c r="I792" s="445"/>
      <c r="J792" s="445"/>
      <c r="K792" s="445"/>
      <c r="L792" s="445"/>
      <c r="M792" s="445"/>
      <c r="N792" s="445"/>
      <c r="O792" s="445"/>
      <c r="P792" s="445"/>
      <c r="Q792" s="445"/>
      <c r="R792" s="445"/>
      <c r="S792" s="445"/>
      <c r="T792" s="445"/>
      <c r="U792" s="445"/>
      <c r="V792" s="445"/>
      <c r="W792" s="445"/>
      <c r="X792" s="445"/>
      <c r="Y792" s="445"/>
      <c r="Z792" s="445"/>
      <c r="AA792" s="445"/>
    </row>
    <row r="793" spans="3:27" x14ac:dyDescent="0.15">
      <c r="C793" s="445"/>
      <c r="D793" s="445"/>
      <c r="E793" s="445"/>
      <c r="F793" s="445"/>
      <c r="G793" s="445"/>
      <c r="H793" s="445"/>
      <c r="I793" s="445"/>
      <c r="J793" s="445"/>
      <c r="K793" s="445"/>
      <c r="L793" s="445"/>
      <c r="M793" s="445"/>
      <c r="N793" s="445"/>
      <c r="O793" s="445"/>
      <c r="P793" s="445"/>
      <c r="Q793" s="445"/>
      <c r="R793" s="445"/>
      <c r="S793" s="445"/>
      <c r="T793" s="445"/>
      <c r="U793" s="445"/>
      <c r="V793" s="445"/>
      <c r="W793" s="445"/>
      <c r="X793" s="445"/>
      <c r="Y793" s="445"/>
      <c r="Z793" s="445"/>
      <c r="AA793" s="445"/>
    </row>
    <row r="794" spans="3:27" x14ac:dyDescent="0.15">
      <c r="C794" s="445"/>
      <c r="D794" s="445"/>
      <c r="E794" s="445"/>
      <c r="F794" s="445"/>
      <c r="G794" s="445"/>
      <c r="H794" s="445"/>
      <c r="I794" s="445"/>
      <c r="J794" s="445"/>
      <c r="K794" s="445"/>
      <c r="L794" s="445"/>
      <c r="M794" s="445"/>
      <c r="N794" s="445"/>
      <c r="O794" s="445"/>
      <c r="P794" s="445"/>
      <c r="Q794" s="445"/>
      <c r="R794" s="445"/>
      <c r="S794" s="445"/>
      <c r="T794" s="445"/>
      <c r="U794" s="445"/>
      <c r="V794" s="445"/>
      <c r="W794" s="445"/>
      <c r="X794" s="445"/>
      <c r="Y794" s="445"/>
      <c r="Z794" s="445"/>
      <c r="AA794" s="445"/>
    </row>
    <row r="795" spans="3:27" x14ac:dyDescent="0.15">
      <c r="C795" s="445"/>
      <c r="D795" s="445"/>
      <c r="E795" s="445"/>
      <c r="F795" s="445"/>
      <c r="G795" s="445"/>
      <c r="H795" s="445"/>
      <c r="I795" s="445"/>
      <c r="J795" s="445"/>
      <c r="K795" s="445"/>
      <c r="L795" s="445"/>
      <c r="M795" s="445"/>
      <c r="N795" s="445"/>
      <c r="O795" s="445"/>
      <c r="P795" s="445"/>
      <c r="Q795" s="445"/>
      <c r="R795" s="445"/>
      <c r="S795" s="445"/>
      <c r="T795" s="445"/>
      <c r="U795" s="445"/>
      <c r="V795" s="445"/>
      <c r="W795" s="445"/>
      <c r="X795" s="445"/>
      <c r="Y795" s="445"/>
      <c r="Z795" s="445"/>
      <c r="AA795" s="445"/>
    </row>
    <row r="796" spans="3:27" x14ac:dyDescent="0.15">
      <c r="C796" s="445"/>
      <c r="D796" s="445"/>
      <c r="E796" s="445"/>
      <c r="F796" s="445"/>
      <c r="G796" s="445"/>
      <c r="H796" s="445"/>
      <c r="I796" s="445"/>
      <c r="J796" s="445"/>
      <c r="K796" s="445"/>
      <c r="L796" s="445"/>
      <c r="M796" s="445"/>
      <c r="N796" s="445"/>
      <c r="O796" s="445"/>
      <c r="P796" s="445"/>
      <c r="Q796" s="445"/>
      <c r="R796" s="445"/>
      <c r="S796" s="445"/>
      <c r="T796" s="445"/>
      <c r="U796" s="445"/>
      <c r="V796" s="445"/>
      <c r="W796" s="445"/>
      <c r="X796" s="445"/>
      <c r="Y796" s="445"/>
      <c r="Z796" s="445"/>
      <c r="AA796" s="445"/>
    </row>
    <row r="797" spans="3:27" x14ac:dyDescent="0.15">
      <c r="C797" s="445"/>
      <c r="D797" s="445"/>
      <c r="E797" s="445"/>
      <c r="F797" s="445"/>
      <c r="G797" s="445"/>
      <c r="H797" s="445"/>
      <c r="I797" s="445"/>
      <c r="J797" s="445"/>
      <c r="K797" s="445"/>
      <c r="L797" s="445"/>
      <c r="M797" s="445"/>
      <c r="N797" s="445"/>
      <c r="O797" s="445"/>
      <c r="P797" s="445"/>
      <c r="Q797" s="445"/>
      <c r="R797" s="445"/>
      <c r="S797" s="445"/>
      <c r="T797" s="445"/>
      <c r="U797" s="445"/>
      <c r="V797" s="445"/>
      <c r="W797" s="445"/>
      <c r="X797" s="445"/>
      <c r="Y797" s="445"/>
      <c r="Z797" s="445"/>
      <c r="AA797" s="445"/>
    </row>
    <row r="798" spans="3:27" x14ac:dyDescent="0.15">
      <c r="C798" s="445"/>
      <c r="D798" s="445"/>
      <c r="E798" s="445"/>
      <c r="F798" s="445"/>
      <c r="G798" s="445"/>
      <c r="H798" s="445"/>
      <c r="I798" s="445"/>
      <c r="J798" s="445"/>
      <c r="K798" s="445"/>
      <c r="L798" s="445"/>
      <c r="M798" s="445"/>
      <c r="N798" s="445"/>
      <c r="O798" s="445"/>
      <c r="P798" s="445"/>
      <c r="Q798" s="445"/>
      <c r="R798" s="445"/>
      <c r="S798" s="445"/>
      <c r="T798" s="445"/>
      <c r="U798" s="445"/>
      <c r="V798" s="445"/>
      <c r="W798" s="445"/>
      <c r="X798" s="445"/>
      <c r="Y798" s="445"/>
      <c r="Z798" s="445"/>
      <c r="AA798" s="445"/>
    </row>
    <row r="799" spans="3:27" x14ac:dyDescent="0.15">
      <c r="C799" s="445"/>
      <c r="D799" s="445"/>
      <c r="E799" s="445"/>
      <c r="F799" s="445"/>
      <c r="G799" s="445"/>
      <c r="H799" s="445"/>
      <c r="I799" s="445"/>
      <c r="J799" s="445"/>
      <c r="K799" s="445"/>
      <c r="L799" s="445"/>
      <c r="M799" s="445"/>
      <c r="N799" s="445"/>
      <c r="O799" s="445"/>
      <c r="P799" s="445"/>
      <c r="Q799" s="445"/>
      <c r="R799" s="445"/>
      <c r="S799" s="445"/>
      <c r="T799" s="445"/>
      <c r="U799" s="445"/>
      <c r="V799" s="445"/>
      <c r="W799" s="445"/>
      <c r="X799" s="445"/>
      <c r="Y799" s="445"/>
      <c r="Z799" s="445"/>
      <c r="AA799" s="445"/>
    </row>
    <row r="800" spans="3:27" x14ac:dyDescent="0.15">
      <c r="C800" s="445"/>
      <c r="D800" s="445"/>
      <c r="E800" s="445"/>
      <c r="F800" s="445"/>
      <c r="G800" s="445"/>
      <c r="H800" s="445"/>
      <c r="I800" s="445"/>
      <c r="J800" s="445"/>
      <c r="K800" s="445"/>
      <c r="L800" s="445"/>
      <c r="M800" s="445"/>
      <c r="N800" s="445"/>
      <c r="O800" s="445"/>
      <c r="P800" s="445"/>
      <c r="Q800" s="445"/>
      <c r="R800" s="445"/>
      <c r="S800" s="445"/>
      <c r="T800" s="445"/>
      <c r="U800" s="445"/>
      <c r="V800" s="445"/>
      <c r="W800" s="445"/>
      <c r="X800" s="445"/>
      <c r="Y800" s="445"/>
      <c r="Z800" s="445"/>
      <c r="AA800" s="445"/>
    </row>
    <row r="801" spans="3:27" x14ac:dyDescent="0.15">
      <c r="C801" s="445"/>
      <c r="D801" s="445"/>
      <c r="E801" s="445"/>
      <c r="F801" s="445"/>
      <c r="G801" s="445"/>
      <c r="H801" s="445"/>
      <c r="I801" s="445"/>
      <c r="J801" s="445"/>
      <c r="K801" s="445"/>
      <c r="L801" s="445"/>
      <c r="M801" s="445"/>
      <c r="N801" s="445"/>
      <c r="O801" s="445"/>
      <c r="P801" s="445"/>
      <c r="Q801" s="445"/>
      <c r="R801" s="445"/>
      <c r="S801" s="445"/>
      <c r="T801" s="445"/>
      <c r="U801" s="445"/>
      <c r="V801" s="445"/>
      <c r="W801" s="445"/>
      <c r="X801" s="445"/>
      <c r="Y801" s="445"/>
      <c r="Z801" s="445"/>
      <c r="AA801" s="445"/>
    </row>
    <row r="802" spans="3:27" x14ac:dyDescent="0.15">
      <c r="C802" s="445"/>
      <c r="D802" s="445"/>
      <c r="E802" s="445"/>
      <c r="F802" s="445"/>
      <c r="G802" s="445"/>
      <c r="H802" s="445"/>
      <c r="I802" s="445"/>
      <c r="J802" s="445"/>
      <c r="K802" s="445"/>
      <c r="L802" s="445"/>
      <c r="M802" s="445"/>
      <c r="N802" s="445"/>
      <c r="O802" s="445"/>
      <c r="P802" s="445"/>
      <c r="Q802" s="445"/>
      <c r="R802" s="445"/>
      <c r="S802" s="445"/>
      <c r="T802" s="445"/>
      <c r="U802" s="445"/>
      <c r="V802" s="445"/>
      <c r="W802" s="445"/>
      <c r="X802" s="445"/>
      <c r="Y802" s="445"/>
      <c r="Z802" s="445"/>
      <c r="AA802" s="445"/>
    </row>
    <row r="803" spans="3:27" x14ac:dyDescent="0.15">
      <c r="C803" s="445"/>
      <c r="D803" s="445"/>
      <c r="E803" s="445"/>
      <c r="F803" s="445"/>
      <c r="G803" s="445"/>
      <c r="H803" s="445"/>
      <c r="I803" s="445"/>
      <c r="J803" s="445"/>
      <c r="K803" s="445"/>
      <c r="L803" s="445"/>
      <c r="M803" s="445"/>
      <c r="N803" s="445"/>
      <c r="O803" s="445"/>
      <c r="P803" s="445"/>
      <c r="Q803" s="445"/>
      <c r="R803" s="445"/>
      <c r="S803" s="445"/>
      <c r="T803" s="445"/>
      <c r="U803" s="445"/>
      <c r="V803" s="445"/>
      <c r="W803" s="445"/>
      <c r="X803" s="445"/>
      <c r="Y803" s="445"/>
      <c r="Z803" s="445"/>
      <c r="AA803" s="445"/>
    </row>
    <row r="804" spans="3:27" x14ac:dyDescent="0.15">
      <c r="C804" s="445"/>
      <c r="D804" s="445"/>
      <c r="E804" s="445"/>
      <c r="F804" s="445"/>
      <c r="G804" s="445"/>
      <c r="H804" s="445"/>
      <c r="I804" s="445"/>
      <c r="J804" s="445"/>
      <c r="K804" s="445"/>
      <c r="L804" s="445"/>
      <c r="M804" s="445"/>
      <c r="N804" s="445"/>
      <c r="O804" s="445"/>
      <c r="P804" s="445"/>
      <c r="Q804" s="445"/>
      <c r="R804" s="445"/>
      <c r="S804" s="445"/>
      <c r="T804" s="445"/>
      <c r="U804" s="445"/>
      <c r="V804" s="445"/>
      <c r="W804" s="445"/>
      <c r="X804" s="445"/>
      <c r="Y804" s="445"/>
      <c r="Z804" s="445"/>
      <c r="AA804" s="445"/>
    </row>
    <row r="805" spans="3:27" x14ac:dyDescent="0.15">
      <c r="C805" s="445"/>
      <c r="D805" s="445"/>
      <c r="E805" s="445"/>
      <c r="F805" s="445"/>
      <c r="G805" s="445"/>
      <c r="H805" s="445"/>
      <c r="I805" s="445"/>
      <c r="J805" s="445"/>
      <c r="K805" s="445"/>
      <c r="L805" s="445"/>
      <c r="M805" s="445"/>
      <c r="N805" s="445"/>
      <c r="O805" s="445"/>
      <c r="P805" s="445"/>
      <c r="Q805" s="445"/>
      <c r="R805" s="445"/>
      <c r="S805" s="445"/>
      <c r="T805" s="445"/>
      <c r="U805" s="445"/>
      <c r="V805" s="445"/>
      <c r="W805" s="445"/>
      <c r="X805" s="445"/>
      <c r="Y805" s="445"/>
      <c r="Z805" s="445"/>
      <c r="AA805" s="445"/>
    </row>
    <row r="806" spans="3:27" x14ac:dyDescent="0.15">
      <c r="C806" s="445"/>
      <c r="D806" s="445"/>
      <c r="E806" s="445"/>
      <c r="F806" s="445"/>
      <c r="G806" s="445"/>
      <c r="H806" s="445"/>
      <c r="I806" s="445"/>
      <c r="J806" s="445"/>
      <c r="K806" s="445"/>
      <c r="L806" s="445"/>
      <c r="M806" s="445"/>
      <c r="N806" s="445"/>
      <c r="O806" s="445"/>
      <c r="P806" s="445"/>
      <c r="Q806" s="445"/>
      <c r="R806" s="445"/>
      <c r="S806" s="445"/>
      <c r="T806" s="445"/>
      <c r="U806" s="445"/>
      <c r="V806" s="445"/>
      <c r="W806" s="445"/>
      <c r="X806" s="445"/>
      <c r="Y806" s="445"/>
      <c r="Z806" s="445"/>
      <c r="AA806" s="445"/>
    </row>
    <row r="807" spans="3:27" x14ac:dyDescent="0.15">
      <c r="C807" s="445"/>
      <c r="D807" s="445"/>
      <c r="E807" s="445"/>
      <c r="F807" s="445"/>
      <c r="G807" s="445"/>
      <c r="H807" s="445"/>
      <c r="I807" s="445"/>
      <c r="J807" s="445"/>
      <c r="K807" s="445"/>
      <c r="L807" s="445"/>
      <c r="M807" s="445"/>
      <c r="N807" s="445"/>
      <c r="O807" s="445"/>
      <c r="P807" s="445"/>
      <c r="Q807" s="445"/>
      <c r="R807" s="445"/>
      <c r="S807" s="445"/>
      <c r="T807" s="445"/>
      <c r="U807" s="445"/>
      <c r="V807" s="445"/>
      <c r="W807" s="445"/>
      <c r="X807" s="445"/>
      <c r="Y807" s="445"/>
      <c r="Z807" s="445"/>
      <c r="AA807" s="445"/>
    </row>
    <row r="808" spans="3:27" x14ac:dyDescent="0.15">
      <c r="C808" s="445"/>
      <c r="D808" s="445"/>
      <c r="E808" s="445"/>
      <c r="F808" s="445"/>
      <c r="G808" s="445"/>
      <c r="H808" s="445"/>
      <c r="I808" s="445"/>
      <c r="J808" s="445"/>
      <c r="K808" s="445"/>
      <c r="L808" s="445"/>
      <c r="M808" s="445"/>
      <c r="N808" s="445"/>
      <c r="O808" s="445"/>
      <c r="P808" s="445"/>
      <c r="Q808" s="445"/>
      <c r="R808" s="445"/>
      <c r="S808" s="445"/>
      <c r="T808" s="445"/>
      <c r="U808" s="445"/>
      <c r="V808" s="445"/>
      <c r="W808" s="445"/>
      <c r="X808" s="445"/>
      <c r="Y808" s="445"/>
      <c r="Z808" s="445"/>
      <c r="AA808" s="445"/>
    </row>
    <row r="809" spans="3:27" x14ac:dyDescent="0.15">
      <c r="C809" s="445"/>
      <c r="D809" s="445"/>
      <c r="E809" s="445"/>
      <c r="F809" s="445"/>
      <c r="G809" s="445"/>
      <c r="H809" s="445"/>
      <c r="I809" s="445"/>
      <c r="J809" s="445"/>
      <c r="K809" s="445"/>
      <c r="L809" s="445"/>
      <c r="M809" s="445"/>
      <c r="N809" s="445"/>
      <c r="O809" s="445"/>
      <c r="P809" s="445"/>
      <c r="Q809" s="445"/>
      <c r="R809" s="445"/>
      <c r="S809" s="445"/>
      <c r="T809" s="445"/>
      <c r="U809" s="445"/>
      <c r="V809" s="445"/>
      <c r="W809" s="445"/>
      <c r="X809" s="445"/>
      <c r="Y809" s="445"/>
      <c r="Z809" s="445"/>
      <c r="AA809" s="445"/>
    </row>
    <row r="810" spans="3:27" x14ac:dyDescent="0.15">
      <c r="C810" s="445"/>
      <c r="D810" s="445"/>
      <c r="E810" s="445"/>
      <c r="F810" s="445"/>
      <c r="G810" s="445"/>
      <c r="H810" s="445"/>
      <c r="I810" s="445"/>
      <c r="J810" s="445"/>
      <c r="K810" s="445"/>
      <c r="L810" s="445"/>
      <c r="M810" s="445"/>
      <c r="N810" s="445"/>
      <c r="O810" s="445"/>
      <c r="P810" s="445"/>
      <c r="Q810" s="445"/>
      <c r="R810" s="445"/>
      <c r="S810" s="445"/>
      <c r="T810" s="445"/>
      <c r="U810" s="445"/>
      <c r="V810" s="445"/>
      <c r="W810" s="445"/>
      <c r="X810" s="445"/>
      <c r="Y810" s="445"/>
      <c r="Z810" s="445"/>
      <c r="AA810" s="445"/>
    </row>
    <row r="811" spans="3:27" x14ac:dyDescent="0.15">
      <c r="C811" s="445"/>
      <c r="D811" s="445"/>
      <c r="E811" s="445"/>
      <c r="F811" s="445"/>
      <c r="G811" s="445"/>
      <c r="H811" s="445"/>
      <c r="I811" s="445"/>
      <c r="J811" s="445"/>
      <c r="K811" s="445"/>
      <c r="L811" s="445"/>
      <c r="M811" s="445"/>
      <c r="N811" s="445"/>
      <c r="O811" s="445"/>
      <c r="P811" s="445"/>
      <c r="Q811" s="445"/>
      <c r="R811" s="445"/>
      <c r="S811" s="445"/>
      <c r="T811" s="445"/>
      <c r="U811" s="445"/>
      <c r="V811" s="445"/>
      <c r="W811" s="445"/>
      <c r="X811" s="445"/>
      <c r="Y811" s="445"/>
      <c r="Z811" s="445"/>
      <c r="AA811" s="445"/>
    </row>
    <row r="812" spans="3:27" x14ac:dyDescent="0.15">
      <c r="C812" s="445"/>
      <c r="D812" s="445"/>
      <c r="E812" s="445"/>
      <c r="F812" s="445"/>
      <c r="G812" s="445"/>
      <c r="H812" s="445"/>
      <c r="I812" s="445"/>
      <c r="J812" s="445"/>
      <c r="K812" s="445"/>
      <c r="L812" s="445"/>
      <c r="M812" s="445"/>
      <c r="N812" s="445"/>
      <c r="O812" s="445"/>
      <c r="P812" s="445"/>
      <c r="Q812" s="445"/>
      <c r="R812" s="445"/>
      <c r="S812" s="445"/>
      <c r="T812" s="445"/>
      <c r="U812" s="445"/>
      <c r="V812" s="445"/>
      <c r="W812" s="445"/>
      <c r="X812" s="445"/>
      <c r="Y812" s="445"/>
      <c r="Z812" s="445"/>
      <c r="AA812" s="445"/>
    </row>
    <row r="813" spans="3:27" x14ac:dyDescent="0.15">
      <c r="C813" s="445"/>
      <c r="D813" s="445"/>
      <c r="E813" s="445"/>
      <c r="F813" s="445"/>
      <c r="G813" s="445"/>
      <c r="H813" s="445"/>
      <c r="I813" s="445"/>
      <c r="J813" s="445"/>
      <c r="K813" s="445"/>
      <c r="L813" s="445"/>
      <c r="M813" s="445"/>
      <c r="N813" s="445"/>
      <c r="O813" s="445"/>
      <c r="P813" s="445"/>
      <c r="Q813" s="445"/>
      <c r="R813" s="445"/>
      <c r="S813" s="445"/>
      <c r="T813" s="445"/>
      <c r="U813" s="445"/>
      <c r="V813" s="445"/>
      <c r="W813" s="445"/>
      <c r="X813" s="445"/>
      <c r="Y813" s="445"/>
      <c r="Z813" s="445"/>
      <c r="AA813" s="445"/>
    </row>
    <row r="814" spans="3:27" x14ac:dyDescent="0.15">
      <c r="C814" s="445"/>
      <c r="D814" s="445"/>
      <c r="E814" s="445"/>
      <c r="F814" s="445"/>
      <c r="G814" s="445"/>
      <c r="H814" s="445"/>
      <c r="I814" s="445"/>
      <c r="J814" s="445"/>
      <c r="K814" s="445"/>
      <c r="L814" s="445"/>
      <c r="M814" s="445"/>
      <c r="N814" s="445"/>
      <c r="O814" s="445"/>
      <c r="P814" s="445"/>
      <c r="Q814" s="445"/>
      <c r="R814" s="445"/>
      <c r="S814" s="445"/>
      <c r="T814" s="445"/>
      <c r="U814" s="445"/>
      <c r="V814" s="445"/>
      <c r="W814" s="445"/>
      <c r="X814" s="445"/>
      <c r="Y814" s="445"/>
      <c r="Z814" s="445"/>
      <c r="AA814" s="445"/>
    </row>
    <row r="815" spans="3:27" x14ac:dyDescent="0.15">
      <c r="C815" s="445"/>
      <c r="D815" s="445"/>
      <c r="E815" s="445"/>
      <c r="F815" s="445"/>
      <c r="G815" s="445"/>
      <c r="H815" s="445"/>
      <c r="I815" s="445"/>
      <c r="J815" s="445"/>
      <c r="K815" s="445"/>
      <c r="L815" s="445"/>
      <c r="M815" s="445"/>
      <c r="N815" s="445"/>
      <c r="O815" s="445"/>
      <c r="P815" s="445"/>
      <c r="Q815" s="445"/>
      <c r="R815" s="445"/>
      <c r="S815" s="445"/>
      <c r="T815" s="445"/>
      <c r="U815" s="445"/>
      <c r="V815" s="445"/>
      <c r="W815" s="445"/>
      <c r="X815" s="445"/>
      <c r="Y815" s="445"/>
      <c r="Z815" s="445"/>
      <c r="AA815" s="445"/>
    </row>
    <row r="816" spans="3:27" x14ac:dyDescent="0.15">
      <c r="C816" s="445"/>
      <c r="D816" s="445"/>
      <c r="E816" s="445"/>
      <c r="F816" s="445"/>
      <c r="G816" s="445"/>
      <c r="H816" s="445"/>
      <c r="I816" s="445"/>
      <c r="J816" s="445"/>
      <c r="K816" s="445"/>
      <c r="L816" s="445"/>
      <c r="M816" s="445"/>
      <c r="N816" s="445"/>
      <c r="O816" s="445"/>
      <c r="P816" s="445"/>
      <c r="Q816" s="445"/>
      <c r="R816" s="445"/>
      <c r="S816" s="445"/>
      <c r="T816" s="445"/>
      <c r="U816" s="445"/>
      <c r="V816" s="445"/>
      <c r="W816" s="445"/>
      <c r="X816" s="445"/>
      <c r="Y816" s="445"/>
      <c r="Z816" s="445"/>
      <c r="AA816" s="445"/>
    </row>
    <row r="817" spans="3:27" x14ac:dyDescent="0.15">
      <c r="C817" s="445"/>
      <c r="D817" s="445"/>
      <c r="E817" s="445"/>
      <c r="F817" s="445"/>
      <c r="G817" s="445"/>
      <c r="H817" s="445"/>
      <c r="I817" s="445"/>
      <c r="J817" s="445"/>
      <c r="K817" s="445"/>
      <c r="L817" s="445"/>
      <c r="M817" s="445"/>
      <c r="N817" s="445"/>
      <c r="O817" s="445"/>
      <c r="P817" s="445"/>
      <c r="Q817" s="445"/>
      <c r="R817" s="445"/>
      <c r="S817" s="445"/>
      <c r="T817" s="445"/>
      <c r="U817" s="445"/>
      <c r="V817" s="445"/>
      <c r="W817" s="445"/>
      <c r="X817" s="445"/>
      <c r="Y817" s="445"/>
      <c r="Z817" s="445"/>
      <c r="AA817" s="445"/>
    </row>
    <row r="818" spans="3:27" x14ac:dyDescent="0.15">
      <c r="C818" s="445"/>
      <c r="D818" s="445"/>
      <c r="E818" s="445"/>
      <c r="F818" s="445"/>
      <c r="G818" s="445"/>
      <c r="H818" s="445"/>
      <c r="I818" s="445"/>
      <c r="J818" s="445"/>
      <c r="K818" s="445"/>
      <c r="L818" s="445"/>
      <c r="M818" s="445"/>
      <c r="N818" s="445"/>
      <c r="O818" s="445"/>
      <c r="P818" s="445"/>
      <c r="Q818" s="445"/>
      <c r="R818" s="445"/>
      <c r="S818" s="445"/>
      <c r="T818" s="445"/>
      <c r="U818" s="445"/>
      <c r="V818" s="445"/>
      <c r="W818" s="445"/>
      <c r="X818" s="445"/>
      <c r="Y818" s="445"/>
      <c r="Z818" s="445"/>
      <c r="AA818" s="445"/>
    </row>
    <row r="819" spans="3:27" x14ac:dyDescent="0.15">
      <c r="C819" s="445"/>
      <c r="D819" s="445"/>
      <c r="E819" s="445"/>
      <c r="F819" s="445"/>
      <c r="G819" s="445"/>
      <c r="H819" s="445"/>
      <c r="I819" s="445"/>
      <c r="J819" s="445"/>
      <c r="K819" s="445"/>
      <c r="L819" s="445"/>
      <c r="M819" s="445"/>
      <c r="N819" s="445"/>
      <c r="O819" s="445"/>
      <c r="P819" s="445"/>
      <c r="Q819" s="445"/>
      <c r="R819" s="445"/>
      <c r="S819" s="445"/>
      <c r="T819" s="445"/>
      <c r="U819" s="445"/>
      <c r="V819" s="445"/>
      <c r="W819" s="445"/>
      <c r="X819" s="445"/>
      <c r="Y819" s="445"/>
      <c r="Z819" s="445"/>
      <c r="AA819" s="445"/>
    </row>
    <row r="820" spans="3:27" x14ac:dyDescent="0.15">
      <c r="C820" s="445"/>
      <c r="D820" s="445"/>
      <c r="E820" s="445"/>
      <c r="F820" s="445"/>
      <c r="G820" s="445"/>
      <c r="H820" s="445"/>
      <c r="I820" s="445"/>
      <c r="J820" s="445"/>
      <c r="K820" s="445"/>
      <c r="L820" s="445"/>
      <c r="M820" s="445"/>
      <c r="N820" s="445"/>
      <c r="O820" s="445"/>
      <c r="P820" s="445"/>
      <c r="Q820" s="445"/>
      <c r="R820" s="445"/>
      <c r="S820" s="445"/>
      <c r="T820" s="445"/>
      <c r="U820" s="445"/>
      <c r="V820" s="445"/>
      <c r="W820" s="445"/>
      <c r="X820" s="445"/>
      <c r="Y820" s="445"/>
      <c r="Z820" s="445"/>
      <c r="AA820" s="445"/>
    </row>
    <row r="821" spans="3:27" x14ac:dyDescent="0.15">
      <c r="C821" s="445"/>
      <c r="D821" s="445"/>
      <c r="E821" s="445"/>
      <c r="F821" s="445"/>
      <c r="G821" s="445"/>
      <c r="H821" s="445"/>
      <c r="I821" s="445"/>
      <c r="J821" s="445"/>
      <c r="K821" s="445"/>
      <c r="L821" s="445"/>
      <c r="M821" s="445"/>
      <c r="N821" s="445"/>
      <c r="O821" s="445"/>
      <c r="P821" s="445"/>
      <c r="Q821" s="445"/>
      <c r="R821" s="445"/>
      <c r="S821" s="445"/>
      <c r="T821" s="445"/>
      <c r="U821" s="445"/>
      <c r="V821" s="445"/>
      <c r="W821" s="445"/>
      <c r="X821" s="445"/>
      <c r="Y821" s="445"/>
      <c r="Z821" s="445"/>
      <c r="AA821" s="445"/>
    </row>
    <row r="822" spans="3:27" x14ac:dyDescent="0.15">
      <c r="C822" s="445"/>
      <c r="D822" s="445"/>
      <c r="E822" s="445"/>
      <c r="F822" s="445"/>
      <c r="G822" s="445"/>
      <c r="H822" s="445"/>
      <c r="I822" s="445"/>
      <c r="J822" s="445"/>
      <c r="K822" s="445"/>
      <c r="L822" s="445"/>
      <c r="M822" s="445"/>
      <c r="N822" s="445"/>
      <c r="O822" s="445"/>
      <c r="P822" s="445"/>
      <c r="Q822" s="445"/>
      <c r="R822" s="445"/>
      <c r="S822" s="445"/>
      <c r="T822" s="445"/>
      <c r="U822" s="445"/>
      <c r="V822" s="445"/>
      <c r="W822" s="445"/>
      <c r="X822" s="445"/>
      <c r="Y822" s="445"/>
      <c r="Z822" s="445"/>
      <c r="AA822" s="445"/>
    </row>
    <row r="823" spans="3:27" x14ac:dyDescent="0.15">
      <c r="C823" s="445"/>
      <c r="D823" s="445"/>
      <c r="E823" s="445"/>
      <c r="F823" s="445"/>
      <c r="G823" s="445"/>
      <c r="H823" s="445"/>
      <c r="I823" s="445"/>
      <c r="J823" s="445"/>
      <c r="K823" s="445"/>
      <c r="L823" s="445"/>
      <c r="M823" s="445"/>
      <c r="N823" s="445"/>
      <c r="O823" s="445"/>
      <c r="P823" s="445"/>
      <c r="Q823" s="445"/>
      <c r="R823" s="445"/>
      <c r="S823" s="445"/>
      <c r="T823" s="445"/>
      <c r="U823" s="445"/>
      <c r="V823" s="445"/>
      <c r="W823" s="445"/>
      <c r="X823" s="445"/>
      <c r="Y823" s="445"/>
      <c r="Z823" s="445"/>
      <c r="AA823" s="445"/>
    </row>
    <row r="824" spans="3:27" x14ac:dyDescent="0.15">
      <c r="C824" s="445"/>
      <c r="D824" s="445"/>
      <c r="E824" s="445"/>
      <c r="F824" s="445"/>
      <c r="G824" s="445"/>
      <c r="H824" s="445"/>
      <c r="I824" s="445"/>
      <c r="J824" s="445"/>
      <c r="K824" s="445"/>
      <c r="L824" s="445"/>
      <c r="M824" s="445"/>
      <c r="N824" s="445"/>
      <c r="O824" s="445"/>
      <c r="P824" s="445"/>
      <c r="Q824" s="445"/>
      <c r="R824" s="445"/>
      <c r="S824" s="445"/>
      <c r="T824" s="445"/>
      <c r="U824" s="445"/>
      <c r="V824" s="445"/>
      <c r="W824" s="445"/>
      <c r="X824" s="445"/>
      <c r="Y824" s="445"/>
      <c r="Z824" s="445"/>
      <c r="AA824" s="445"/>
    </row>
    <row r="825" spans="3:27" x14ac:dyDescent="0.15">
      <c r="C825" s="445"/>
      <c r="D825" s="445"/>
      <c r="E825" s="445"/>
      <c r="F825" s="445"/>
      <c r="G825" s="445"/>
      <c r="H825" s="445"/>
      <c r="I825" s="445"/>
      <c r="J825" s="445"/>
      <c r="K825" s="445"/>
      <c r="L825" s="445"/>
      <c r="M825" s="445"/>
      <c r="N825" s="445"/>
      <c r="O825" s="445"/>
      <c r="P825" s="445"/>
      <c r="Q825" s="445"/>
      <c r="R825" s="445"/>
      <c r="S825" s="445"/>
      <c r="T825" s="445"/>
      <c r="U825" s="445"/>
      <c r="V825" s="445"/>
      <c r="W825" s="445"/>
      <c r="X825" s="445"/>
      <c r="Y825" s="445"/>
      <c r="Z825" s="445"/>
      <c r="AA825" s="445"/>
    </row>
    <row r="826" spans="3:27" x14ac:dyDescent="0.15">
      <c r="C826" s="445"/>
      <c r="D826" s="445"/>
      <c r="E826" s="445"/>
      <c r="F826" s="445"/>
      <c r="G826" s="445"/>
      <c r="H826" s="445"/>
      <c r="I826" s="445"/>
      <c r="J826" s="445"/>
      <c r="K826" s="445"/>
      <c r="L826" s="445"/>
      <c r="M826" s="445"/>
      <c r="N826" s="445"/>
      <c r="O826" s="445"/>
      <c r="P826" s="445"/>
      <c r="Q826" s="445"/>
      <c r="R826" s="445"/>
      <c r="S826" s="445"/>
      <c r="T826" s="445"/>
      <c r="U826" s="445"/>
      <c r="V826" s="445"/>
      <c r="W826" s="445"/>
      <c r="X826" s="445"/>
      <c r="Y826" s="445"/>
      <c r="Z826" s="445"/>
      <c r="AA826" s="445"/>
    </row>
    <row r="827" spans="3:27" x14ac:dyDescent="0.15">
      <c r="C827" s="445"/>
      <c r="D827" s="445"/>
      <c r="E827" s="445"/>
      <c r="F827" s="445"/>
      <c r="G827" s="445"/>
      <c r="H827" s="445"/>
      <c r="I827" s="445"/>
      <c r="J827" s="445"/>
      <c r="K827" s="445"/>
      <c r="L827" s="445"/>
      <c r="M827" s="445"/>
      <c r="N827" s="445"/>
      <c r="O827" s="445"/>
      <c r="P827" s="445"/>
      <c r="Q827" s="445"/>
      <c r="R827" s="445"/>
      <c r="S827" s="445"/>
      <c r="T827" s="445"/>
      <c r="U827" s="445"/>
      <c r="V827" s="445"/>
      <c r="W827" s="445"/>
      <c r="X827" s="445"/>
      <c r="Y827" s="445"/>
      <c r="Z827" s="445"/>
      <c r="AA827" s="445"/>
    </row>
    <row r="828" spans="3:27" x14ac:dyDescent="0.15">
      <c r="C828" s="445"/>
      <c r="D828" s="445"/>
      <c r="E828" s="445"/>
      <c r="F828" s="445"/>
      <c r="G828" s="445"/>
      <c r="H828" s="445"/>
      <c r="I828" s="445"/>
      <c r="J828" s="445"/>
      <c r="K828" s="445"/>
      <c r="L828" s="445"/>
      <c r="M828" s="445"/>
      <c r="N828" s="445"/>
      <c r="O828" s="445"/>
      <c r="P828" s="445"/>
      <c r="Q828" s="445"/>
      <c r="R828" s="445"/>
      <c r="S828" s="445"/>
      <c r="T828" s="445"/>
      <c r="U828" s="445"/>
      <c r="V828" s="445"/>
      <c r="W828" s="445"/>
      <c r="X828" s="445"/>
      <c r="Y828" s="445"/>
      <c r="Z828" s="445"/>
      <c r="AA828" s="445"/>
    </row>
    <row r="829" spans="3:27" x14ac:dyDescent="0.15">
      <c r="C829" s="445"/>
      <c r="D829" s="445"/>
      <c r="E829" s="445"/>
      <c r="F829" s="445"/>
      <c r="G829" s="445"/>
      <c r="H829" s="445"/>
      <c r="I829" s="445"/>
      <c r="J829" s="445"/>
      <c r="K829" s="445"/>
      <c r="L829" s="445"/>
      <c r="M829" s="445"/>
      <c r="N829" s="445"/>
      <c r="O829" s="445"/>
      <c r="P829" s="445"/>
      <c r="Q829" s="445"/>
      <c r="R829" s="445"/>
      <c r="S829" s="445"/>
      <c r="T829" s="445"/>
      <c r="U829" s="445"/>
      <c r="V829" s="445"/>
      <c r="W829" s="445"/>
      <c r="X829" s="445"/>
      <c r="Y829" s="445"/>
      <c r="Z829" s="445"/>
      <c r="AA829" s="445"/>
    </row>
    <row r="830" spans="3:27" x14ac:dyDescent="0.15">
      <c r="C830" s="445"/>
      <c r="D830" s="445"/>
      <c r="E830" s="445"/>
      <c r="F830" s="445"/>
      <c r="G830" s="445"/>
      <c r="H830" s="445"/>
      <c r="I830" s="445"/>
      <c r="J830" s="445"/>
      <c r="K830" s="445"/>
      <c r="L830" s="445"/>
      <c r="M830" s="445"/>
      <c r="N830" s="445"/>
      <c r="O830" s="445"/>
      <c r="P830" s="445"/>
      <c r="Q830" s="445"/>
      <c r="R830" s="445"/>
      <c r="S830" s="445"/>
      <c r="T830" s="445"/>
      <c r="U830" s="445"/>
      <c r="V830" s="445"/>
      <c r="W830" s="445"/>
      <c r="X830" s="445"/>
      <c r="Y830" s="445"/>
      <c r="Z830" s="445"/>
      <c r="AA830" s="445"/>
    </row>
    <row r="831" spans="3:27" x14ac:dyDescent="0.15">
      <c r="C831" s="445"/>
      <c r="D831" s="445"/>
      <c r="E831" s="445"/>
      <c r="F831" s="445"/>
      <c r="G831" s="445"/>
      <c r="H831" s="445"/>
      <c r="I831" s="445"/>
      <c r="J831" s="445"/>
      <c r="K831" s="445"/>
      <c r="L831" s="445"/>
      <c r="M831" s="445"/>
      <c r="N831" s="445"/>
      <c r="O831" s="445"/>
      <c r="P831" s="445"/>
      <c r="Q831" s="445"/>
      <c r="R831" s="445"/>
      <c r="S831" s="445"/>
      <c r="T831" s="445"/>
      <c r="U831" s="445"/>
      <c r="V831" s="445"/>
      <c r="W831" s="445"/>
      <c r="X831" s="445"/>
      <c r="Y831" s="445"/>
      <c r="Z831" s="445"/>
      <c r="AA831" s="445"/>
    </row>
    <row r="832" spans="3:27" x14ac:dyDescent="0.15">
      <c r="C832" s="445"/>
      <c r="D832" s="445"/>
      <c r="E832" s="445"/>
      <c r="F832" s="445"/>
      <c r="G832" s="445"/>
      <c r="H832" s="445"/>
      <c r="I832" s="445"/>
      <c r="J832" s="445"/>
      <c r="K832" s="445"/>
      <c r="L832" s="445"/>
      <c r="M832" s="445"/>
      <c r="N832" s="445"/>
      <c r="O832" s="445"/>
      <c r="P832" s="445"/>
      <c r="Q832" s="445"/>
      <c r="R832" s="445"/>
      <c r="S832" s="445"/>
      <c r="T832" s="445"/>
      <c r="U832" s="445"/>
      <c r="V832" s="445"/>
      <c r="W832" s="445"/>
      <c r="X832" s="445"/>
      <c r="Y832" s="445"/>
      <c r="Z832" s="445"/>
      <c r="AA832" s="445"/>
    </row>
    <row r="833" spans="3:27" x14ac:dyDescent="0.15">
      <c r="C833" s="445"/>
      <c r="D833" s="445"/>
      <c r="E833" s="445"/>
      <c r="F833" s="445"/>
      <c r="G833" s="445"/>
      <c r="H833" s="445"/>
      <c r="I833" s="445"/>
      <c r="J833" s="445"/>
      <c r="K833" s="445"/>
      <c r="L833" s="445"/>
      <c r="M833" s="445"/>
      <c r="N833" s="445"/>
      <c r="O833" s="445"/>
      <c r="P833" s="445"/>
      <c r="Q833" s="445"/>
      <c r="R833" s="445"/>
      <c r="S833" s="445"/>
      <c r="T833" s="445"/>
      <c r="U833" s="445"/>
      <c r="V833" s="445"/>
      <c r="W833" s="445"/>
      <c r="X833" s="445"/>
      <c r="Y833" s="445"/>
      <c r="Z833" s="445"/>
      <c r="AA833" s="445"/>
    </row>
    <row r="834" spans="3:27" x14ac:dyDescent="0.15">
      <c r="C834" s="445"/>
      <c r="D834" s="445"/>
      <c r="E834" s="445"/>
      <c r="F834" s="445"/>
      <c r="G834" s="445"/>
      <c r="H834" s="445"/>
      <c r="I834" s="445"/>
      <c r="J834" s="445"/>
      <c r="K834" s="445"/>
      <c r="L834" s="445"/>
      <c r="M834" s="445"/>
      <c r="N834" s="445"/>
      <c r="O834" s="445"/>
      <c r="P834" s="445"/>
      <c r="Q834" s="445"/>
      <c r="R834" s="445"/>
      <c r="S834" s="445"/>
      <c r="T834" s="445"/>
      <c r="U834" s="445"/>
      <c r="V834" s="445"/>
      <c r="W834" s="445"/>
      <c r="X834" s="445"/>
      <c r="Y834" s="445"/>
      <c r="Z834" s="445"/>
      <c r="AA834" s="445"/>
    </row>
    <row r="835" spans="3:27" x14ac:dyDescent="0.15">
      <c r="C835" s="445"/>
      <c r="D835" s="445"/>
      <c r="E835" s="445"/>
      <c r="F835" s="445"/>
      <c r="G835" s="445"/>
      <c r="H835" s="445"/>
      <c r="I835" s="445"/>
      <c r="J835" s="445"/>
      <c r="K835" s="445"/>
      <c r="L835" s="445"/>
      <c r="M835" s="445"/>
      <c r="N835" s="445"/>
      <c r="O835" s="445"/>
      <c r="P835" s="445"/>
      <c r="Q835" s="445"/>
      <c r="R835" s="445"/>
      <c r="S835" s="445"/>
      <c r="T835" s="445"/>
      <c r="U835" s="445"/>
      <c r="V835" s="445"/>
      <c r="W835" s="445"/>
      <c r="X835" s="445"/>
      <c r="Y835" s="445"/>
      <c r="Z835" s="445"/>
      <c r="AA835" s="445"/>
    </row>
    <row r="836" spans="3:27" x14ac:dyDescent="0.15">
      <c r="C836" s="445"/>
      <c r="D836" s="445"/>
      <c r="E836" s="445"/>
      <c r="F836" s="445"/>
      <c r="G836" s="445"/>
      <c r="H836" s="445"/>
      <c r="I836" s="445"/>
      <c r="J836" s="445"/>
      <c r="K836" s="445"/>
      <c r="L836" s="445"/>
      <c r="M836" s="445"/>
      <c r="N836" s="445"/>
      <c r="O836" s="445"/>
      <c r="P836" s="445"/>
      <c r="Q836" s="445"/>
      <c r="R836" s="445"/>
      <c r="S836" s="445"/>
      <c r="T836" s="445"/>
      <c r="U836" s="445"/>
      <c r="V836" s="445"/>
      <c r="W836" s="445"/>
      <c r="X836" s="445"/>
      <c r="Y836" s="445"/>
      <c r="Z836" s="445"/>
      <c r="AA836" s="445"/>
    </row>
    <row r="837" spans="3:27" x14ac:dyDescent="0.15">
      <c r="C837" s="445"/>
      <c r="D837" s="445"/>
      <c r="E837" s="445"/>
      <c r="F837" s="445"/>
      <c r="G837" s="445"/>
      <c r="H837" s="445"/>
      <c r="I837" s="445"/>
      <c r="J837" s="445"/>
      <c r="K837" s="445"/>
      <c r="L837" s="445"/>
      <c r="M837" s="445"/>
      <c r="N837" s="445"/>
      <c r="O837" s="445"/>
      <c r="P837" s="445"/>
      <c r="Q837" s="445"/>
      <c r="R837" s="445"/>
      <c r="S837" s="445"/>
      <c r="T837" s="445"/>
      <c r="U837" s="445"/>
      <c r="V837" s="445"/>
      <c r="W837" s="445"/>
      <c r="X837" s="445"/>
      <c r="Y837" s="445"/>
      <c r="Z837" s="445"/>
      <c r="AA837" s="445"/>
    </row>
    <row r="838" spans="3:27" x14ac:dyDescent="0.15">
      <c r="C838" s="445"/>
      <c r="D838" s="445"/>
      <c r="E838" s="445"/>
      <c r="F838" s="445"/>
      <c r="G838" s="445"/>
      <c r="H838" s="445"/>
      <c r="I838" s="445"/>
      <c r="J838" s="445"/>
      <c r="K838" s="445"/>
      <c r="L838" s="445"/>
      <c r="M838" s="445"/>
      <c r="N838" s="445"/>
      <c r="O838" s="445"/>
      <c r="P838" s="445"/>
      <c r="Q838" s="445"/>
      <c r="R838" s="445"/>
      <c r="S838" s="445"/>
      <c r="T838" s="445"/>
      <c r="U838" s="445"/>
      <c r="V838" s="445"/>
      <c r="W838" s="445"/>
      <c r="X838" s="445"/>
      <c r="Y838" s="445"/>
      <c r="Z838" s="445"/>
      <c r="AA838" s="445"/>
    </row>
    <row r="839" spans="3:27" x14ac:dyDescent="0.15">
      <c r="C839" s="445"/>
      <c r="D839" s="445"/>
      <c r="E839" s="445"/>
      <c r="F839" s="445"/>
      <c r="G839" s="445"/>
      <c r="H839" s="445"/>
      <c r="I839" s="445"/>
      <c r="J839" s="445"/>
      <c r="K839" s="445"/>
      <c r="L839" s="445"/>
      <c r="M839" s="445"/>
      <c r="N839" s="445"/>
      <c r="O839" s="445"/>
      <c r="P839" s="445"/>
      <c r="Q839" s="445"/>
      <c r="R839" s="445"/>
      <c r="S839" s="445"/>
      <c r="T839" s="445"/>
      <c r="U839" s="445"/>
      <c r="V839" s="445"/>
      <c r="W839" s="445"/>
      <c r="X839" s="445"/>
      <c r="Y839" s="445"/>
      <c r="Z839" s="445"/>
      <c r="AA839" s="445"/>
    </row>
    <row r="840" spans="3:27" x14ac:dyDescent="0.15">
      <c r="C840" s="445"/>
      <c r="D840" s="445"/>
      <c r="E840" s="445"/>
      <c r="F840" s="445"/>
      <c r="G840" s="445"/>
      <c r="H840" s="445"/>
      <c r="I840" s="445"/>
      <c r="J840" s="445"/>
      <c r="K840" s="445"/>
      <c r="L840" s="445"/>
      <c r="M840" s="445"/>
      <c r="N840" s="445"/>
      <c r="O840" s="445"/>
      <c r="P840" s="445"/>
      <c r="Q840" s="445"/>
      <c r="R840" s="445"/>
      <c r="S840" s="445"/>
      <c r="T840" s="445"/>
      <c r="U840" s="445"/>
      <c r="V840" s="445"/>
      <c r="W840" s="445"/>
      <c r="X840" s="445"/>
      <c r="Y840" s="445"/>
      <c r="Z840" s="445"/>
      <c r="AA840" s="445"/>
    </row>
    <row r="841" spans="3:27" x14ac:dyDescent="0.15">
      <c r="C841" s="445"/>
      <c r="D841" s="445"/>
      <c r="E841" s="445"/>
      <c r="F841" s="445"/>
      <c r="G841" s="445"/>
      <c r="H841" s="445"/>
      <c r="I841" s="445"/>
      <c r="J841" s="445"/>
      <c r="K841" s="445"/>
      <c r="L841" s="445"/>
      <c r="M841" s="445"/>
      <c r="N841" s="445"/>
      <c r="O841" s="445"/>
      <c r="P841" s="445"/>
      <c r="Q841" s="445"/>
      <c r="R841" s="445"/>
      <c r="S841" s="445"/>
      <c r="T841" s="445"/>
      <c r="U841" s="445"/>
      <c r="V841" s="445"/>
      <c r="W841" s="445"/>
      <c r="X841" s="445"/>
      <c r="Y841" s="445"/>
      <c r="Z841" s="445"/>
      <c r="AA841" s="445"/>
    </row>
    <row r="842" spans="3:27" x14ac:dyDescent="0.15">
      <c r="C842" s="445"/>
      <c r="D842" s="445"/>
      <c r="E842" s="445"/>
      <c r="F842" s="445"/>
      <c r="G842" s="445"/>
      <c r="H842" s="445"/>
      <c r="I842" s="445"/>
      <c r="J842" s="445"/>
      <c r="K842" s="445"/>
      <c r="L842" s="445"/>
      <c r="M842" s="445"/>
      <c r="N842" s="445"/>
      <c r="O842" s="445"/>
      <c r="P842" s="445"/>
      <c r="Q842" s="445"/>
      <c r="R842" s="445"/>
      <c r="S842" s="445"/>
      <c r="T842" s="445"/>
      <c r="U842" s="445"/>
      <c r="V842" s="445"/>
      <c r="W842" s="445"/>
      <c r="X842" s="445"/>
      <c r="Y842" s="445"/>
      <c r="Z842" s="445"/>
      <c r="AA842" s="445"/>
    </row>
    <row r="843" spans="3:27" x14ac:dyDescent="0.15">
      <c r="C843" s="445"/>
      <c r="D843" s="445"/>
      <c r="E843" s="445"/>
      <c r="F843" s="445"/>
      <c r="G843" s="445"/>
      <c r="H843" s="445"/>
      <c r="I843" s="445"/>
      <c r="J843" s="445"/>
      <c r="K843" s="445"/>
      <c r="L843" s="445"/>
      <c r="M843" s="445"/>
      <c r="N843" s="445"/>
      <c r="O843" s="445"/>
      <c r="P843" s="445"/>
      <c r="Q843" s="445"/>
      <c r="R843" s="445"/>
      <c r="S843" s="445"/>
      <c r="T843" s="445"/>
      <c r="U843" s="445"/>
      <c r="V843" s="445"/>
      <c r="W843" s="445"/>
      <c r="X843" s="445"/>
      <c r="Y843" s="445"/>
      <c r="Z843" s="445"/>
      <c r="AA843" s="445"/>
    </row>
    <row r="844" spans="3:27" x14ac:dyDescent="0.15">
      <c r="C844" s="445"/>
      <c r="D844" s="445"/>
      <c r="E844" s="445"/>
      <c r="F844" s="445"/>
      <c r="G844" s="445"/>
      <c r="H844" s="445"/>
      <c r="I844" s="445"/>
      <c r="J844" s="445"/>
      <c r="K844" s="445"/>
      <c r="L844" s="445"/>
      <c r="M844" s="445"/>
      <c r="N844" s="445"/>
      <c r="O844" s="445"/>
      <c r="P844" s="445"/>
      <c r="Q844" s="445"/>
      <c r="R844" s="445"/>
      <c r="S844" s="445"/>
      <c r="T844" s="445"/>
      <c r="U844" s="445"/>
      <c r="V844" s="445"/>
      <c r="W844" s="445"/>
      <c r="X844" s="445"/>
      <c r="Y844" s="445"/>
      <c r="Z844" s="445"/>
      <c r="AA844" s="445"/>
    </row>
    <row r="845" spans="3:27" x14ac:dyDescent="0.15">
      <c r="C845" s="445"/>
      <c r="D845" s="445"/>
      <c r="E845" s="445"/>
      <c r="F845" s="445"/>
      <c r="G845" s="445"/>
      <c r="H845" s="445"/>
      <c r="I845" s="445"/>
      <c r="J845" s="445"/>
      <c r="K845" s="445"/>
      <c r="L845" s="445"/>
      <c r="M845" s="445"/>
      <c r="N845" s="445"/>
      <c r="O845" s="445"/>
      <c r="P845" s="445"/>
      <c r="Q845" s="445"/>
      <c r="R845" s="445"/>
      <c r="S845" s="445"/>
      <c r="T845" s="445"/>
      <c r="U845" s="445"/>
      <c r="V845" s="445"/>
      <c r="W845" s="445"/>
      <c r="X845" s="445"/>
      <c r="Y845" s="445"/>
      <c r="Z845" s="445"/>
      <c r="AA845" s="445"/>
    </row>
    <row r="846" spans="3:27" x14ac:dyDescent="0.15">
      <c r="C846" s="445"/>
      <c r="D846" s="445"/>
      <c r="E846" s="445"/>
      <c r="F846" s="445"/>
      <c r="G846" s="445"/>
      <c r="H846" s="445"/>
      <c r="I846" s="445"/>
      <c r="J846" s="445"/>
      <c r="K846" s="445"/>
      <c r="L846" s="445"/>
      <c r="M846" s="445"/>
      <c r="N846" s="445"/>
      <c r="O846" s="445"/>
      <c r="P846" s="445"/>
      <c r="Q846" s="445"/>
      <c r="R846" s="445"/>
      <c r="S846" s="445"/>
      <c r="T846" s="445"/>
      <c r="U846" s="445"/>
      <c r="V846" s="445"/>
      <c r="W846" s="445"/>
      <c r="X846" s="445"/>
      <c r="Y846" s="445"/>
      <c r="Z846" s="445"/>
      <c r="AA846" s="445"/>
    </row>
    <row r="847" spans="3:27" x14ac:dyDescent="0.15">
      <c r="C847" s="445"/>
      <c r="D847" s="445"/>
      <c r="E847" s="445"/>
      <c r="F847" s="445"/>
      <c r="G847" s="445"/>
      <c r="H847" s="445"/>
      <c r="I847" s="445"/>
      <c r="J847" s="445"/>
      <c r="K847" s="445"/>
      <c r="L847" s="445"/>
      <c r="M847" s="445"/>
      <c r="N847" s="445"/>
      <c r="O847" s="445"/>
      <c r="P847" s="445"/>
      <c r="Q847" s="445"/>
      <c r="R847" s="445"/>
      <c r="S847" s="445"/>
      <c r="T847" s="445"/>
      <c r="U847" s="445"/>
      <c r="V847" s="445"/>
      <c r="W847" s="445"/>
      <c r="X847" s="445"/>
      <c r="Y847" s="445"/>
      <c r="Z847" s="445"/>
      <c r="AA847" s="445"/>
    </row>
    <row r="848" spans="3:27" x14ac:dyDescent="0.15">
      <c r="C848" s="445"/>
      <c r="D848" s="445"/>
      <c r="E848" s="445"/>
      <c r="F848" s="445"/>
      <c r="G848" s="445"/>
      <c r="H848" s="445"/>
      <c r="I848" s="445"/>
      <c r="J848" s="445"/>
      <c r="K848" s="445"/>
      <c r="L848" s="445"/>
      <c r="M848" s="445"/>
      <c r="N848" s="445"/>
      <c r="O848" s="445"/>
      <c r="P848" s="445"/>
      <c r="Q848" s="445"/>
      <c r="R848" s="445"/>
      <c r="S848" s="445"/>
      <c r="T848" s="445"/>
      <c r="U848" s="445"/>
      <c r="V848" s="445"/>
      <c r="W848" s="445"/>
      <c r="X848" s="445"/>
      <c r="Y848" s="445"/>
      <c r="Z848" s="445"/>
      <c r="AA848" s="445"/>
    </row>
    <row r="849" spans="3:27" x14ac:dyDescent="0.15">
      <c r="C849" s="445"/>
      <c r="D849" s="445"/>
      <c r="E849" s="445"/>
      <c r="F849" s="445"/>
      <c r="G849" s="445"/>
      <c r="H849" s="445"/>
      <c r="I849" s="445"/>
      <c r="J849" s="445"/>
      <c r="K849" s="445"/>
      <c r="L849" s="445"/>
      <c r="M849" s="445"/>
      <c r="N849" s="445"/>
      <c r="O849" s="445"/>
      <c r="P849" s="445"/>
      <c r="Q849" s="445"/>
      <c r="R849" s="445"/>
      <c r="S849" s="445"/>
      <c r="T849" s="445"/>
      <c r="U849" s="445"/>
      <c r="V849" s="445"/>
      <c r="W849" s="445"/>
      <c r="X849" s="445"/>
      <c r="Y849" s="445"/>
      <c r="Z849" s="445"/>
      <c r="AA849" s="445"/>
    </row>
    <row r="850" spans="3:27" x14ac:dyDescent="0.15">
      <c r="C850" s="445"/>
      <c r="D850" s="445"/>
      <c r="E850" s="445"/>
      <c r="F850" s="445"/>
      <c r="G850" s="445"/>
      <c r="H850" s="445"/>
      <c r="I850" s="445"/>
      <c r="J850" s="445"/>
      <c r="K850" s="445"/>
      <c r="L850" s="445"/>
      <c r="M850" s="445"/>
      <c r="N850" s="445"/>
      <c r="O850" s="445"/>
      <c r="P850" s="445"/>
      <c r="Q850" s="445"/>
      <c r="R850" s="445"/>
      <c r="S850" s="445"/>
      <c r="T850" s="445"/>
      <c r="U850" s="445"/>
      <c r="V850" s="445"/>
      <c r="W850" s="445"/>
      <c r="X850" s="445"/>
      <c r="Y850" s="445"/>
      <c r="Z850" s="445"/>
      <c r="AA850" s="445"/>
    </row>
    <row r="851" spans="3:27" x14ac:dyDescent="0.15">
      <c r="C851" s="445"/>
      <c r="D851" s="445"/>
      <c r="E851" s="445"/>
      <c r="F851" s="445"/>
      <c r="G851" s="445"/>
      <c r="H851" s="445"/>
      <c r="I851" s="445"/>
      <c r="J851" s="445"/>
      <c r="K851" s="445"/>
      <c r="L851" s="445"/>
      <c r="M851" s="445"/>
      <c r="N851" s="445"/>
      <c r="O851" s="445"/>
      <c r="P851" s="445"/>
      <c r="Q851" s="445"/>
      <c r="R851" s="445"/>
      <c r="S851" s="445"/>
      <c r="T851" s="445"/>
      <c r="U851" s="445"/>
      <c r="V851" s="445"/>
      <c r="W851" s="445"/>
      <c r="X851" s="445"/>
      <c r="Y851" s="445"/>
      <c r="Z851" s="445"/>
      <c r="AA851" s="445"/>
    </row>
    <row r="852" spans="3:27" x14ac:dyDescent="0.15">
      <c r="C852" s="445"/>
      <c r="D852" s="445"/>
      <c r="E852" s="445"/>
      <c r="F852" s="445"/>
      <c r="G852" s="445"/>
      <c r="H852" s="445"/>
      <c r="I852" s="445"/>
      <c r="J852" s="445"/>
      <c r="K852" s="445"/>
      <c r="L852" s="445"/>
      <c r="M852" s="445"/>
      <c r="N852" s="445"/>
      <c r="O852" s="445"/>
      <c r="P852" s="445"/>
      <c r="Q852" s="445"/>
      <c r="R852" s="445"/>
      <c r="S852" s="445"/>
      <c r="T852" s="445"/>
      <c r="U852" s="445"/>
      <c r="V852" s="445"/>
      <c r="W852" s="445"/>
      <c r="X852" s="445"/>
      <c r="Y852" s="445"/>
      <c r="Z852" s="445"/>
      <c r="AA852" s="445"/>
    </row>
    <row r="853" spans="3:27" x14ac:dyDescent="0.15">
      <c r="C853" s="445"/>
      <c r="D853" s="445"/>
      <c r="E853" s="445"/>
      <c r="F853" s="445"/>
      <c r="G853" s="445"/>
      <c r="H853" s="445"/>
      <c r="I853" s="445"/>
      <c r="J853" s="445"/>
      <c r="K853" s="445"/>
      <c r="L853" s="445"/>
      <c r="M853" s="445"/>
      <c r="N853" s="445"/>
      <c r="O853" s="445"/>
      <c r="P853" s="445"/>
      <c r="Q853" s="445"/>
      <c r="R853" s="445"/>
      <c r="S853" s="445"/>
      <c r="T853" s="445"/>
      <c r="U853" s="445"/>
      <c r="V853" s="445"/>
      <c r="W853" s="445"/>
      <c r="X853" s="445"/>
      <c r="Y853" s="445"/>
      <c r="Z853" s="445"/>
      <c r="AA853" s="445"/>
    </row>
    <row r="854" spans="3:27" x14ac:dyDescent="0.15">
      <c r="C854" s="445"/>
      <c r="D854" s="445"/>
      <c r="E854" s="445"/>
      <c r="F854" s="445"/>
      <c r="G854" s="445"/>
      <c r="H854" s="445"/>
      <c r="I854" s="445"/>
      <c r="J854" s="445"/>
      <c r="K854" s="445"/>
      <c r="L854" s="445"/>
      <c r="M854" s="445"/>
      <c r="N854" s="445"/>
      <c r="O854" s="445"/>
      <c r="P854" s="445"/>
      <c r="Q854" s="445"/>
      <c r="R854" s="445"/>
      <c r="S854" s="445"/>
      <c r="T854" s="445"/>
      <c r="U854" s="445"/>
      <c r="V854" s="445"/>
      <c r="W854" s="445"/>
      <c r="X854" s="445"/>
      <c r="Y854" s="445"/>
      <c r="Z854" s="445"/>
      <c r="AA854" s="445"/>
    </row>
    <row r="855" spans="3:27" x14ac:dyDescent="0.15">
      <c r="C855" s="445"/>
      <c r="D855" s="445"/>
      <c r="E855" s="445"/>
      <c r="F855" s="445"/>
      <c r="G855" s="445"/>
      <c r="H855" s="445"/>
      <c r="I855" s="445"/>
      <c r="J855" s="445"/>
      <c r="K855" s="445"/>
      <c r="L855" s="445"/>
      <c r="M855" s="445"/>
      <c r="N855" s="445"/>
      <c r="O855" s="445"/>
      <c r="P855" s="445"/>
      <c r="Q855" s="445"/>
      <c r="R855" s="445"/>
      <c r="S855" s="445"/>
      <c r="T855" s="445"/>
      <c r="U855" s="445"/>
      <c r="V855" s="445"/>
      <c r="W855" s="445"/>
      <c r="X855" s="445"/>
      <c r="Y855" s="445"/>
      <c r="Z855" s="445"/>
      <c r="AA855" s="445"/>
    </row>
    <row r="856" spans="3:27" x14ac:dyDescent="0.15">
      <c r="C856" s="445"/>
      <c r="D856" s="445"/>
      <c r="E856" s="445"/>
      <c r="F856" s="445"/>
      <c r="G856" s="445"/>
      <c r="H856" s="445"/>
      <c r="I856" s="445"/>
      <c r="J856" s="445"/>
      <c r="K856" s="445"/>
      <c r="L856" s="445"/>
      <c r="M856" s="445"/>
      <c r="N856" s="445"/>
      <c r="O856" s="445"/>
      <c r="P856" s="445"/>
      <c r="Q856" s="445"/>
      <c r="R856" s="445"/>
      <c r="S856" s="445"/>
      <c r="T856" s="445"/>
      <c r="U856" s="445"/>
      <c r="V856" s="445"/>
      <c r="W856" s="445"/>
      <c r="X856" s="445"/>
      <c r="Y856" s="445"/>
      <c r="Z856" s="445"/>
      <c r="AA856" s="445"/>
    </row>
    <row r="857" spans="3:27" x14ac:dyDescent="0.15">
      <c r="C857" s="445"/>
      <c r="D857" s="445"/>
      <c r="E857" s="445"/>
      <c r="F857" s="445"/>
      <c r="G857" s="445"/>
      <c r="H857" s="445"/>
      <c r="I857" s="445"/>
      <c r="J857" s="445"/>
      <c r="K857" s="445"/>
      <c r="L857" s="445"/>
      <c r="M857" s="445"/>
      <c r="N857" s="445"/>
      <c r="O857" s="445"/>
      <c r="P857" s="445"/>
      <c r="Q857" s="445"/>
      <c r="R857" s="445"/>
      <c r="S857" s="445"/>
      <c r="T857" s="445"/>
      <c r="U857" s="445"/>
      <c r="V857" s="445"/>
      <c r="W857" s="445"/>
      <c r="X857" s="445"/>
      <c r="Y857" s="445"/>
      <c r="Z857" s="445"/>
      <c r="AA857" s="445"/>
    </row>
    <row r="858" spans="3:27" x14ac:dyDescent="0.15">
      <c r="C858" s="445"/>
      <c r="D858" s="445"/>
      <c r="E858" s="445"/>
      <c r="F858" s="445"/>
      <c r="G858" s="445"/>
      <c r="H858" s="445"/>
      <c r="I858" s="445"/>
      <c r="J858" s="445"/>
      <c r="K858" s="445"/>
      <c r="L858" s="445"/>
      <c r="M858" s="445"/>
      <c r="N858" s="445"/>
      <c r="O858" s="445"/>
      <c r="P858" s="445"/>
      <c r="Q858" s="445"/>
      <c r="R858" s="445"/>
      <c r="S858" s="445"/>
      <c r="T858" s="445"/>
      <c r="U858" s="445"/>
      <c r="V858" s="445"/>
      <c r="W858" s="445"/>
      <c r="X858" s="445"/>
      <c r="Y858" s="445"/>
      <c r="Z858" s="445"/>
      <c r="AA858" s="445"/>
    </row>
    <row r="859" spans="3:27" x14ac:dyDescent="0.15">
      <c r="C859" s="445"/>
      <c r="D859" s="445"/>
      <c r="E859" s="445"/>
      <c r="F859" s="445"/>
      <c r="G859" s="445"/>
      <c r="H859" s="445"/>
      <c r="I859" s="445"/>
      <c r="J859" s="445"/>
      <c r="K859" s="445"/>
      <c r="L859" s="445"/>
      <c r="M859" s="445"/>
      <c r="N859" s="445"/>
      <c r="O859" s="445"/>
      <c r="P859" s="445"/>
      <c r="Q859" s="445"/>
      <c r="R859" s="445"/>
      <c r="S859" s="445"/>
      <c r="T859" s="445"/>
      <c r="U859" s="445"/>
      <c r="V859" s="445"/>
      <c r="W859" s="445"/>
      <c r="X859" s="445"/>
      <c r="Y859" s="445"/>
      <c r="Z859" s="445"/>
      <c r="AA859" s="445"/>
    </row>
    <row r="860" spans="3:27" x14ac:dyDescent="0.15">
      <c r="C860" s="445"/>
      <c r="D860" s="445"/>
      <c r="E860" s="445"/>
      <c r="F860" s="445"/>
      <c r="G860" s="445"/>
      <c r="H860" s="445"/>
      <c r="I860" s="445"/>
      <c r="J860" s="445"/>
      <c r="K860" s="445"/>
      <c r="L860" s="445"/>
      <c r="M860" s="445"/>
      <c r="N860" s="445"/>
      <c r="O860" s="445"/>
      <c r="P860" s="445"/>
      <c r="Q860" s="445"/>
      <c r="R860" s="445"/>
      <c r="S860" s="445"/>
      <c r="T860" s="445"/>
      <c r="U860" s="445"/>
      <c r="V860" s="445"/>
      <c r="W860" s="445"/>
      <c r="X860" s="445"/>
      <c r="Y860" s="445"/>
      <c r="Z860" s="445"/>
      <c r="AA860" s="445"/>
    </row>
    <row r="861" spans="3:27" x14ac:dyDescent="0.15">
      <c r="C861" s="445"/>
      <c r="D861" s="445"/>
      <c r="E861" s="445"/>
      <c r="F861" s="445"/>
      <c r="G861" s="445"/>
      <c r="H861" s="445"/>
      <c r="I861" s="445"/>
      <c r="J861" s="445"/>
      <c r="K861" s="445"/>
      <c r="L861" s="445"/>
      <c r="M861" s="445"/>
      <c r="N861" s="445"/>
      <c r="O861" s="445"/>
      <c r="P861" s="445"/>
      <c r="Q861" s="445"/>
      <c r="R861" s="445"/>
      <c r="S861" s="445"/>
      <c r="T861" s="445"/>
      <c r="U861" s="445"/>
      <c r="V861" s="445"/>
      <c r="W861" s="445"/>
      <c r="X861" s="445"/>
      <c r="Y861" s="445"/>
      <c r="Z861" s="445"/>
      <c r="AA861" s="445"/>
    </row>
    <row r="862" spans="3:27" x14ac:dyDescent="0.15">
      <c r="C862" s="445"/>
      <c r="D862" s="445"/>
      <c r="E862" s="445"/>
      <c r="F862" s="445"/>
      <c r="G862" s="445"/>
      <c r="H862" s="445"/>
      <c r="I862" s="445"/>
      <c r="J862" s="445"/>
      <c r="K862" s="445"/>
      <c r="L862" s="445"/>
      <c r="M862" s="445"/>
      <c r="N862" s="445"/>
      <c r="O862" s="445"/>
      <c r="P862" s="445"/>
      <c r="Q862" s="445"/>
      <c r="R862" s="445"/>
      <c r="S862" s="445"/>
      <c r="T862" s="445"/>
      <c r="U862" s="445"/>
      <c r="V862" s="445"/>
      <c r="W862" s="445"/>
      <c r="X862" s="445"/>
      <c r="Y862" s="445"/>
      <c r="Z862" s="445"/>
      <c r="AA862" s="445"/>
    </row>
    <row r="863" spans="3:27" x14ac:dyDescent="0.15">
      <c r="C863" s="445"/>
      <c r="D863" s="445"/>
      <c r="E863" s="445"/>
      <c r="F863" s="445"/>
      <c r="G863" s="445"/>
      <c r="H863" s="445"/>
      <c r="I863" s="445"/>
      <c r="J863" s="445"/>
      <c r="K863" s="445"/>
      <c r="L863" s="445"/>
      <c r="M863" s="445"/>
      <c r="N863" s="445"/>
      <c r="O863" s="445"/>
      <c r="P863" s="445"/>
      <c r="Q863" s="445"/>
      <c r="R863" s="445"/>
      <c r="S863" s="445"/>
      <c r="T863" s="445"/>
      <c r="U863" s="445"/>
      <c r="V863" s="445"/>
      <c r="W863" s="445"/>
      <c r="X863" s="445"/>
      <c r="Y863" s="445"/>
      <c r="Z863" s="445"/>
      <c r="AA863" s="445"/>
    </row>
    <row r="864" spans="3:27" x14ac:dyDescent="0.15">
      <c r="C864" s="445"/>
      <c r="D864" s="445"/>
      <c r="E864" s="445"/>
      <c r="F864" s="445"/>
      <c r="G864" s="445"/>
      <c r="H864" s="445"/>
      <c r="I864" s="445"/>
      <c r="J864" s="445"/>
      <c r="K864" s="445"/>
      <c r="L864" s="445"/>
      <c r="M864" s="445"/>
      <c r="N864" s="445"/>
      <c r="O864" s="445"/>
      <c r="P864" s="445"/>
      <c r="Q864" s="445"/>
      <c r="R864" s="445"/>
      <c r="S864" s="445"/>
      <c r="T864" s="445"/>
      <c r="U864" s="445"/>
      <c r="V864" s="445"/>
      <c r="W864" s="445"/>
      <c r="X864" s="445"/>
      <c r="Y864" s="445"/>
      <c r="Z864" s="445"/>
      <c r="AA864" s="445"/>
    </row>
    <row r="865" spans="3:27" x14ac:dyDescent="0.15">
      <c r="C865" s="445"/>
      <c r="D865" s="445"/>
      <c r="E865" s="445"/>
      <c r="F865" s="445"/>
      <c r="G865" s="445"/>
      <c r="H865" s="445"/>
      <c r="I865" s="445"/>
      <c r="J865" s="445"/>
      <c r="K865" s="445"/>
      <c r="L865" s="445"/>
      <c r="M865" s="445"/>
      <c r="N865" s="445"/>
      <c r="O865" s="445"/>
      <c r="P865" s="445"/>
      <c r="Q865" s="445"/>
      <c r="R865" s="445"/>
      <c r="S865" s="445"/>
      <c r="T865" s="445"/>
      <c r="U865" s="445"/>
      <c r="V865" s="445"/>
      <c r="W865" s="445"/>
      <c r="X865" s="445"/>
      <c r="Y865" s="445"/>
      <c r="Z865" s="445"/>
      <c r="AA865" s="445"/>
    </row>
    <row r="866" spans="3:27" x14ac:dyDescent="0.15">
      <c r="C866" s="445"/>
      <c r="D866" s="445"/>
      <c r="E866" s="445"/>
      <c r="F866" s="445"/>
      <c r="G866" s="445"/>
      <c r="H866" s="445"/>
      <c r="I866" s="445"/>
      <c r="J866" s="445"/>
      <c r="K866" s="445"/>
      <c r="L866" s="445"/>
      <c r="M866" s="445"/>
      <c r="N866" s="445"/>
      <c r="O866" s="445"/>
      <c r="P866" s="445"/>
      <c r="Q866" s="445"/>
      <c r="R866" s="445"/>
      <c r="S866" s="445"/>
      <c r="T866" s="445"/>
      <c r="U866" s="445"/>
      <c r="V866" s="445"/>
      <c r="W866" s="445"/>
      <c r="X866" s="445"/>
      <c r="Y866" s="445"/>
      <c r="Z866" s="445"/>
      <c r="AA866" s="445"/>
    </row>
    <row r="867" spans="3:27" x14ac:dyDescent="0.15">
      <c r="C867" s="445"/>
      <c r="D867" s="445"/>
      <c r="E867" s="445"/>
      <c r="F867" s="445"/>
      <c r="G867" s="445"/>
      <c r="H867" s="445"/>
      <c r="I867" s="445"/>
      <c r="J867" s="445"/>
      <c r="K867" s="445"/>
      <c r="L867" s="445"/>
      <c r="M867" s="445"/>
      <c r="N867" s="445"/>
      <c r="O867" s="445"/>
      <c r="P867" s="445"/>
      <c r="Q867" s="445"/>
      <c r="R867" s="445"/>
      <c r="S867" s="445"/>
      <c r="T867" s="445"/>
      <c r="U867" s="445"/>
      <c r="V867" s="445"/>
      <c r="W867" s="445"/>
      <c r="X867" s="445"/>
      <c r="Y867" s="445"/>
      <c r="Z867" s="445"/>
      <c r="AA867" s="445"/>
    </row>
    <row r="868" spans="3:27" x14ac:dyDescent="0.15">
      <c r="C868" s="445"/>
      <c r="D868" s="445"/>
      <c r="E868" s="445"/>
      <c r="F868" s="445"/>
      <c r="G868" s="445"/>
      <c r="H868" s="445"/>
      <c r="I868" s="445"/>
      <c r="J868" s="445"/>
      <c r="K868" s="445"/>
      <c r="L868" s="445"/>
      <c r="M868" s="445"/>
      <c r="N868" s="445"/>
      <c r="O868" s="445"/>
      <c r="P868" s="445"/>
      <c r="Q868" s="445"/>
      <c r="R868" s="445"/>
      <c r="S868" s="445"/>
      <c r="T868" s="445"/>
      <c r="U868" s="445"/>
      <c r="V868" s="445"/>
      <c r="W868" s="445"/>
      <c r="X868" s="445"/>
      <c r="Y868" s="445"/>
      <c r="Z868" s="445"/>
      <c r="AA868" s="445"/>
    </row>
    <row r="869" spans="3:27" x14ac:dyDescent="0.15">
      <c r="C869" s="445"/>
      <c r="D869" s="445"/>
      <c r="E869" s="445"/>
      <c r="F869" s="445"/>
      <c r="G869" s="445"/>
      <c r="H869" s="445"/>
      <c r="I869" s="445"/>
      <c r="J869" s="445"/>
      <c r="K869" s="445"/>
      <c r="L869" s="445"/>
      <c r="M869" s="445"/>
      <c r="N869" s="445"/>
      <c r="O869" s="445"/>
      <c r="P869" s="445"/>
      <c r="Q869" s="445"/>
      <c r="R869" s="445"/>
      <c r="S869" s="445"/>
      <c r="T869" s="445"/>
      <c r="U869" s="445"/>
      <c r="V869" s="445"/>
      <c r="W869" s="445"/>
      <c r="X869" s="445"/>
      <c r="Y869" s="445"/>
      <c r="Z869" s="445"/>
      <c r="AA869" s="445"/>
    </row>
    <row r="870" spans="3:27" x14ac:dyDescent="0.15">
      <c r="C870" s="445"/>
      <c r="D870" s="445"/>
      <c r="E870" s="445"/>
      <c r="F870" s="445"/>
      <c r="G870" s="445"/>
      <c r="H870" s="445"/>
      <c r="I870" s="445"/>
      <c r="J870" s="445"/>
      <c r="K870" s="445"/>
      <c r="L870" s="445"/>
      <c r="M870" s="445"/>
      <c r="N870" s="445"/>
      <c r="O870" s="445"/>
      <c r="P870" s="445"/>
      <c r="Q870" s="445"/>
      <c r="R870" s="445"/>
      <c r="S870" s="445"/>
      <c r="T870" s="445"/>
      <c r="U870" s="445"/>
      <c r="V870" s="445"/>
      <c r="W870" s="445"/>
      <c r="X870" s="445"/>
      <c r="Y870" s="445"/>
      <c r="Z870" s="445"/>
      <c r="AA870" s="445"/>
    </row>
    <row r="871" spans="3:27" x14ac:dyDescent="0.15">
      <c r="C871" s="445"/>
      <c r="D871" s="445"/>
      <c r="E871" s="445"/>
      <c r="F871" s="445"/>
      <c r="G871" s="445"/>
      <c r="H871" s="445"/>
      <c r="I871" s="445"/>
      <c r="J871" s="445"/>
      <c r="K871" s="445"/>
      <c r="L871" s="445"/>
      <c r="M871" s="445"/>
      <c r="N871" s="445"/>
      <c r="O871" s="445"/>
      <c r="P871" s="445"/>
      <c r="Q871" s="445"/>
      <c r="R871" s="445"/>
      <c r="S871" s="445"/>
      <c r="T871" s="445"/>
      <c r="U871" s="445"/>
      <c r="V871" s="445"/>
      <c r="W871" s="445"/>
      <c r="X871" s="445"/>
      <c r="Y871" s="445"/>
      <c r="Z871" s="445"/>
      <c r="AA871" s="445"/>
    </row>
    <row r="872" spans="3:27" x14ac:dyDescent="0.15">
      <c r="C872" s="445"/>
      <c r="D872" s="445"/>
      <c r="E872" s="445"/>
      <c r="F872" s="445"/>
      <c r="G872" s="445"/>
      <c r="H872" s="445"/>
      <c r="I872" s="445"/>
      <c r="J872" s="445"/>
      <c r="K872" s="445"/>
      <c r="L872" s="445"/>
      <c r="M872" s="445"/>
      <c r="N872" s="445"/>
      <c r="O872" s="445"/>
      <c r="P872" s="445"/>
      <c r="Q872" s="445"/>
      <c r="R872" s="445"/>
      <c r="S872" s="445"/>
      <c r="T872" s="445"/>
      <c r="U872" s="445"/>
      <c r="V872" s="445"/>
      <c r="W872" s="445"/>
      <c r="X872" s="445"/>
      <c r="Y872" s="445"/>
      <c r="Z872" s="445"/>
      <c r="AA872" s="445"/>
    </row>
    <row r="873" spans="3:27" x14ac:dyDescent="0.15">
      <c r="C873" s="445"/>
      <c r="D873" s="445"/>
      <c r="E873" s="445"/>
      <c r="F873" s="445"/>
      <c r="G873" s="445"/>
      <c r="H873" s="445"/>
      <c r="I873" s="445"/>
      <c r="J873" s="445"/>
      <c r="K873" s="445"/>
      <c r="L873" s="445"/>
      <c r="M873" s="445"/>
      <c r="N873" s="445"/>
      <c r="O873" s="445"/>
      <c r="P873" s="445"/>
      <c r="Q873" s="445"/>
      <c r="R873" s="445"/>
      <c r="S873" s="445"/>
      <c r="T873" s="445"/>
      <c r="U873" s="445"/>
      <c r="V873" s="445"/>
      <c r="W873" s="445"/>
      <c r="X873" s="445"/>
      <c r="Y873" s="445"/>
      <c r="Z873" s="445"/>
      <c r="AA873" s="445"/>
    </row>
    <row r="874" spans="3:27" x14ac:dyDescent="0.15">
      <c r="C874" s="445"/>
      <c r="D874" s="445"/>
      <c r="E874" s="445"/>
      <c r="F874" s="445"/>
      <c r="G874" s="445"/>
      <c r="H874" s="445"/>
      <c r="I874" s="445"/>
      <c r="J874" s="445"/>
      <c r="K874" s="445"/>
      <c r="L874" s="445"/>
      <c r="M874" s="445"/>
      <c r="N874" s="445"/>
      <c r="O874" s="445"/>
      <c r="P874" s="445"/>
      <c r="Q874" s="445"/>
      <c r="R874" s="445"/>
      <c r="S874" s="445"/>
      <c r="T874" s="445"/>
      <c r="U874" s="445"/>
      <c r="V874" s="445"/>
      <c r="W874" s="445"/>
      <c r="X874" s="445"/>
      <c r="Y874" s="445"/>
      <c r="Z874" s="445"/>
      <c r="AA874" s="445"/>
    </row>
    <row r="875" spans="3:27" x14ac:dyDescent="0.15">
      <c r="C875" s="445"/>
      <c r="D875" s="445"/>
      <c r="E875" s="445"/>
      <c r="F875" s="445"/>
      <c r="G875" s="445"/>
      <c r="H875" s="445"/>
      <c r="I875" s="445"/>
      <c r="J875" s="445"/>
      <c r="K875" s="445"/>
      <c r="L875" s="445"/>
      <c r="M875" s="445"/>
      <c r="N875" s="445"/>
      <c r="O875" s="445"/>
      <c r="P875" s="445"/>
      <c r="Q875" s="445"/>
      <c r="R875" s="445"/>
      <c r="S875" s="445"/>
      <c r="T875" s="445"/>
      <c r="U875" s="445"/>
      <c r="V875" s="445"/>
      <c r="W875" s="445"/>
      <c r="X875" s="445"/>
      <c r="Y875" s="445"/>
      <c r="Z875" s="445"/>
      <c r="AA875" s="445"/>
    </row>
    <row r="876" spans="3:27" x14ac:dyDescent="0.15">
      <c r="C876" s="445"/>
      <c r="D876" s="445"/>
      <c r="E876" s="445"/>
      <c r="F876" s="445"/>
      <c r="G876" s="445"/>
      <c r="H876" s="445"/>
      <c r="I876" s="445"/>
      <c r="J876" s="445"/>
      <c r="K876" s="445"/>
      <c r="L876" s="445"/>
      <c r="M876" s="445"/>
      <c r="N876" s="445"/>
      <c r="O876" s="445"/>
      <c r="P876" s="445"/>
      <c r="Q876" s="445"/>
      <c r="R876" s="445"/>
      <c r="S876" s="445"/>
      <c r="T876" s="445"/>
      <c r="U876" s="445"/>
      <c r="V876" s="445"/>
      <c r="W876" s="445"/>
      <c r="X876" s="445"/>
      <c r="Y876" s="445"/>
      <c r="Z876" s="445"/>
      <c r="AA876" s="445"/>
    </row>
    <row r="877" spans="3:27" x14ac:dyDescent="0.15">
      <c r="C877" s="445"/>
      <c r="D877" s="445"/>
      <c r="E877" s="445"/>
      <c r="F877" s="445"/>
      <c r="G877" s="445"/>
      <c r="H877" s="445"/>
      <c r="I877" s="445"/>
      <c r="J877" s="445"/>
      <c r="K877" s="445"/>
      <c r="L877" s="445"/>
      <c r="M877" s="445"/>
      <c r="N877" s="445"/>
      <c r="O877" s="445"/>
      <c r="P877" s="445"/>
      <c r="Q877" s="445"/>
      <c r="R877" s="445"/>
      <c r="S877" s="445"/>
      <c r="T877" s="445"/>
      <c r="U877" s="445"/>
      <c r="V877" s="445"/>
      <c r="W877" s="445"/>
      <c r="X877" s="445"/>
      <c r="Y877" s="445"/>
      <c r="Z877" s="445"/>
      <c r="AA877" s="445"/>
    </row>
    <row r="878" spans="3:27" x14ac:dyDescent="0.15">
      <c r="C878" s="445"/>
      <c r="D878" s="445"/>
      <c r="E878" s="445"/>
      <c r="F878" s="445"/>
      <c r="G878" s="445"/>
      <c r="H878" s="445"/>
      <c r="I878" s="445"/>
      <c r="J878" s="445"/>
      <c r="K878" s="445"/>
      <c r="L878" s="445"/>
      <c r="M878" s="445"/>
      <c r="N878" s="445"/>
      <c r="O878" s="445"/>
      <c r="P878" s="445"/>
      <c r="Q878" s="445"/>
      <c r="R878" s="445"/>
      <c r="S878" s="445"/>
      <c r="T878" s="445"/>
      <c r="U878" s="445"/>
      <c r="V878" s="445"/>
      <c r="W878" s="445"/>
      <c r="X878" s="445"/>
      <c r="Y878" s="445"/>
      <c r="Z878" s="445"/>
      <c r="AA878" s="445"/>
    </row>
    <row r="879" spans="3:27" x14ac:dyDescent="0.15">
      <c r="C879" s="445"/>
      <c r="D879" s="445"/>
      <c r="E879" s="445"/>
      <c r="F879" s="445"/>
      <c r="G879" s="445"/>
      <c r="H879" s="445"/>
      <c r="I879" s="445"/>
      <c r="J879" s="445"/>
      <c r="K879" s="445"/>
      <c r="L879" s="445"/>
      <c r="M879" s="445"/>
      <c r="N879" s="445"/>
      <c r="O879" s="445"/>
      <c r="P879" s="445"/>
      <c r="Q879" s="445"/>
      <c r="R879" s="445"/>
      <c r="S879" s="445"/>
      <c r="T879" s="445"/>
      <c r="U879" s="445"/>
      <c r="V879" s="445"/>
      <c r="W879" s="445"/>
      <c r="X879" s="445"/>
      <c r="Y879" s="445"/>
      <c r="Z879" s="445"/>
      <c r="AA879" s="445"/>
    </row>
    <row r="880" spans="3:27" x14ac:dyDescent="0.15">
      <c r="C880" s="445"/>
      <c r="D880" s="445"/>
      <c r="E880" s="445"/>
      <c r="F880" s="445"/>
      <c r="G880" s="445"/>
      <c r="H880" s="445"/>
      <c r="I880" s="445"/>
      <c r="J880" s="445"/>
      <c r="K880" s="445"/>
      <c r="L880" s="445"/>
      <c r="M880" s="445"/>
      <c r="N880" s="445"/>
      <c r="O880" s="445"/>
      <c r="P880" s="445"/>
      <c r="Q880" s="445"/>
      <c r="R880" s="445"/>
      <c r="S880" s="445"/>
      <c r="T880" s="445"/>
      <c r="U880" s="445"/>
      <c r="V880" s="445"/>
      <c r="W880" s="445"/>
      <c r="X880" s="445"/>
      <c r="Y880" s="445"/>
      <c r="Z880" s="445"/>
      <c r="AA880" s="445"/>
    </row>
    <row r="881" spans="3:27" x14ac:dyDescent="0.15">
      <c r="C881" s="445"/>
      <c r="D881" s="445"/>
      <c r="E881" s="445"/>
      <c r="F881" s="445"/>
      <c r="G881" s="445"/>
      <c r="H881" s="445"/>
      <c r="I881" s="445"/>
      <c r="J881" s="445"/>
      <c r="K881" s="445"/>
      <c r="L881" s="445"/>
      <c r="M881" s="445"/>
      <c r="N881" s="445"/>
      <c r="O881" s="445"/>
      <c r="P881" s="445"/>
      <c r="Q881" s="445"/>
      <c r="R881" s="445"/>
      <c r="S881" s="445"/>
      <c r="T881" s="445"/>
      <c r="U881" s="445"/>
      <c r="V881" s="445"/>
      <c r="W881" s="445"/>
      <c r="X881" s="445"/>
      <c r="Y881" s="445"/>
      <c r="Z881" s="445"/>
      <c r="AA881" s="445"/>
    </row>
    <row r="882" spans="3:27" x14ac:dyDescent="0.15">
      <c r="C882" s="445"/>
      <c r="D882" s="445"/>
      <c r="E882" s="445"/>
      <c r="F882" s="445"/>
      <c r="G882" s="445"/>
      <c r="H882" s="445"/>
      <c r="I882" s="445"/>
      <c r="J882" s="445"/>
      <c r="K882" s="445"/>
      <c r="L882" s="445"/>
      <c r="M882" s="445"/>
      <c r="N882" s="445"/>
      <c r="O882" s="445"/>
      <c r="P882" s="445"/>
      <c r="Q882" s="445"/>
      <c r="R882" s="445"/>
      <c r="S882" s="445"/>
      <c r="T882" s="445"/>
      <c r="U882" s="445"/>
      <c r="V882" s="445"/>
      <c r="W882" s="445"/>
      <c r="X882" s="445"/>
      <c r="Y882" s="445"/>
      <c r="Z882" s="445"/>
      <c r="AA882" s="445"/>
    </row>
    <row r="883" spans="3:27" x14ac:dyDescent="0.15">
      <c r="C883" s="445"/>
      <c r="D883" s="445"/>
      <c r="E883" s="445"/>
      <c r="F883" s="445"/>
      <c r="G883" s="445"/>
      <c r="H883" s="445"/>
      <c r="I883" s="445"/>
      <c r="J883" s="445"/>
      <c r="K883" s="445"/>
      <c r="L883" s="445"/>
      <c r="M883" s="445"/>
      <c r="N883" s="445"/>
      <c r="O883" s="445"/>
      <c r="P883" s="445"/>
      <c r="Q883" s="445"/>
      <c r="R883" s="445"/>
      <c r="S883" s="445"/>
      <c r="T883" s="445"/>
      <c r="U883" s="445"/>
      <c r="V883" s="445"/>
      <c r="W883" s="445"/>
      <c r="X883" s="445"/>
      <c r="Y883" s="445"/>
      <c r="Z883" s="445"/>
      <c r="AA883" s="445"/>
    </row>
    <row r="884" spans="3:27" x14ac:dyDescent="0.15">
      <c r="C884" s="445"/>
      <c r="D884" s="445"/>
      <c r="E884" s="445"/>
      <c r="F884" s="445"/>
      <c r="G884" s="445"/>
      <c r="H884" s="445"/>
      <c r="I884" s="445"/>
      <c r="J884" s="445"/>
      <c r="K884" s="445"/>
      <c r="L884" s="445"/>
      <c r="M884" s="445"/>
      <c r="N884" s="445"/>
      <c r="O884" s="445"/>
      <c r="P884" s="445"/>
      <c r="Q884" s="445"/>
      <c r="R884" s="445"/>
      <c r="S884" s="445"/>
      <c r="T884" s="445"/>
      <c r="U884" s="445"/>
      <c r="V884" s="445"/>
      <c r="W884" s="445"/>
      <c r="X884" s="445"/>
      <c r="Y884" s="445"/>
      <c r="Z884" s="445"/>
      <c r="AA884" s="445"/>
    </row>
    <row r="885" spans="3:27" x14ac:dyDescent="0.15">
      <c r="C885" s="445"/>
      <c r="D885" s="445"/>
      <c r="E885" s="445"/>
      <c r="F885" s="445"/>
      <c r="G885" s="445"/>
      <c r="H885" s="445"/>
      <c r="I885" s="445"/>
      <c r="J885" s="445"/>
      <c r="K885" s="445"/>
      <c r="L885" s="445"/>
      <c r="M885" s="445"/>
      <c r="N885" s="445"/>
      <c r="O885" s="445"/>
      <c r="P885" s="445"/>
      <c r="Q885" s="445"/>
      <c r="R885" s="445"/>
      <c r="S885" s="445"/>
      <c r="T885" s="445"/>
      <c r="U885" s="445"/>
      <c r="V885" s="445"/>
      <c r="W885" s="445"/>
      <c r="X885" s="445"/>
      <c r="Y885" s="445"/>
      <c r="Z885" s="445"/>
      <c r="AA885" s="445"/>
    </row>
    <row r="886" spans="3:27" x14ac:dyDescent="0.15">
      <c r="C886" s="445"/>
      <c r="D886" s="445"/>
      <c r="E886" s="445"/>
      <c r="F886" s="445"/>
      <c r="G886" s="445"/>
      <c r="H886" s="445"/>
      <c r="I886" s="445"/>
      <c r="J886" s="445"/>
      <c r="K886" s="445"/>
      <c r="L886" s="445"/>
      <c r="M886" s="445"/>
      <c r="N886" s="445"/>
      <c r="O886" s="445"/>
      <c r="P886" s="445"/>
      <c r="Q886" s="445"/>
      <c r="R886" s="445"/>
      <c r="S886" s="445"/>
      <c r="T886" s="445"/>
      <c r="U886" s="445"/>
      <c r="V886" s="445"/>
      <c r="W886" s="445"/>
      <c r="X886" s="445"/>
      <c r="Y886" s="445"/>
      <c r="Z886" s="445"/>
      <c r="AA886" s="445"/>
    </row>
    <row r="887" spans="3:27" x14ac:dyDescent="0.15">
      <c r="C887" s="445"/>
      <c r="D887" s="445"/>
      <c r="E887" s="445"/>
      <c r="F887" s="445"/>
      <c r="G887" s="445"/>
      <c r="H887" s="445"/>
      <c r="I887" s="445"/>
      <c r="J887" s="445"/>
      <c r="K887" s="445"/>
      <c r="L887" s="445"/>
      <c r="M887" s="445"/>
      <c r="N887" s="445"/>
      <c r="O887" s="445"/>
      <c r="P887" s="445"/>
      <c r="Q887" s="445"/>
      <c r="R887" s="445"/>
      <c r="S887" s="445"/>
      <c r="T887" s="445"/>
      <c r="U887" s="445"/>
      <c r="V887" s="445"/>
      <c r="W887" s="445"/>
      <c r="X887" s="445"/>
      <c r="Y887" s="445"/>
      <c r="Z887" s="445"/>
      <c r="AA887" s="445"/>
    </row>
    <row r="888" spans="3:27" x14ac:dyDescent="0.15">
      <c r="C888" s="445"/>
      <c r="D888" s="445"/>
      <c r="E888" s="445"/>
      <c r="F888" s="445"/>
      <c r="G888" s="445"/>
      <c r="H888" s="445"/>
      <c r="I888" s="445"/>
      <c r="J888" s="445"/>
      <c r="K888" s="445"/>
      <c r="L888" s="445"/>
      <c r="M888" s="445"/>
      <c r="N888" s="445"/>
      <c r="O888" s="445"/>
      <c r="P888" s="445"/>
      <c r="Q888" s="445"/>
      <c r="R888" s="445"/>
      <c r="S888" s="445"/>
      <c r="T888" s="445"/>
      <c r="U888" s="445"/>
      <c r="V888" s="445"/>
      <c r="W888" s="445"/>
      <c r="X888" s="445"/>
      <c r="Y888" s="445"/>
      <c r="Z888" s="445"/>
      <c r="AA888" s="445"/>
    </row>
    <row r="889" spans="3:27" x14ac:dyDescent="0.15">
      <c r="C889" s="445"/>
      <c r="D889" s="445"/>
      <c r="E889" s="445"/>
      <c r="F889" s="445"/>
      <c r="G889" s="445"/>
      <c r="H889" s="445"/>
      <c r="I889" s="445"/>
      <c r="J889" s="445"/>
      <c r="K889" s="445"/>
      <c r="L889" s="445"/>
      <c r="M889" s="445"/>
      <c r="N889" s="445"/>
      <c r="O889" s="445"/>
      <c r="P889" s="445"/>
      <c r="Q889" s="445"/>
      <c r="R889" s="445"/>
      <c r="S889" s="445"/>
      <c r="T889" s="445"/>
      <c r="U889" s="445"/>
      <c r="V889" s="445"/>
      <c r="W889" s="445"/>
      <c r="X889" s="445"/>
      <c r="Y889" s="445"/>
      <c r="Z889" s="445"/>
      <c r="AA889" s="445"/>
    </row>
    <row r="890" spans="3:27" x14ac:dyDescent="0.15">
      <c r="C890" s="445"/>
      <c r="D890" s="445"/>
      <c r="E890" s="445"/>
      <c r="F890" s="445"/>
      <c r="G890" s="445"/>
      <c r="H890" s="445"/>
      <c r="I890" s="445"/>
      <c r="J890" s="445"/>
      <c r="K890" s="445"/>
      <c r="L890" s="445"/>
      <c r="M890" s="445"/>
      <c r="N890" s="445"/>
      <c r="O890" s="445"/>
      <c r="P890" s="445"/>
      <c r="Q890" s="445"/>
      <c r="R890" s="445"/>
      <c r="S890" s="445"/>
      <c r="T890" s="445"/>
      <c r="U890" s="445"/>
      <c r="V890" s="445"/>
      <c r="W890" s="445"/>
      <c r="X890" s="445"/>
      <c r="Y890" s="445"/>
      <c r="Z890" s="445"/>
      <c r="AA890" s="445"/>
    </row>
    <row r="891" spans="3:27" x14ac:dyDescent="0.15">
      <c r="C891" s="445"/>
      <c r="D891" s="445"/>
      <c r="E891" s="445"/>
      <c r="F891" s="445"/>
      <c r="G891" s="445"/>
      <c r="H891" s="445"/>
      <c r="I891" s="445"/>
      <c r="J891" s="445"/>
      <c r="K891" s="445"/>
      <c r="L891" s="445"/>
      <c r="M891" s="445"/>
      <c r="N891" s="445"/>
      <c r="O891" s="445"/>
      <c r="P891" s="445"/>
      <c r="Q891" s="445"/>
      <c r="R891" s="445"/>
      <c r="S891" s="445"/>
      <c r="T891" s="445"/>
      <c r="U891" s="445"/>
      <c r="V891" s="445"/>
      <c r="W891" s="445"/>
      <c r="X891" s="445"/>
      <c r="Y891" s="445"/>
      <c r="Z891" s="445"/>
      <c r="AA891" s="445"/>
    </row>
    <row r="892" spans="3:27" x14ac:dyDescent="0.15">
      <c r="C892" s="445"/>
      <c r="D892" s="445"/>
      <c r="E892" s="445"/>
      <c r="F892" s="445"/>
      <c r="G892" s="445"/>
      <c r="H892" s="445"/>
      <c r="I892" s="445"/>
      <c r="J892" s="445"/>
      <c r="K892" s="445"/>
      <c r="L892" s="445"/>
      <c r="M892" s="445"/>
      <c r="N892" s="445"/>
      <c r="O892" s="445"/>
      <c r="P892" s="445"/>
      <c r="Q892" s="445"/>
      <c r="R892" s="445"/>
      <c r="S892" s="445"/>
      <c r="T892" s="445"/>
      <c r="U892" s="445"/>
      <c r="V892" s="445"/>
      <c r="W892" s="445"/>
      <c r="X892" s="445"/>
      <c r="Y892" s="445"/>
      <c r="Z892" s="445"/>
      <c r="AA892" s="445"/>
    </row>
    <row r="893" spans="3:27" x14ac:dyDescent="0.15">
      <c r="C893" s="445"/>
      <c r="D893" s="445"/>
      <c r="E893" s="445"/>
      <c r="F893" s="445"/>
      <c r="G893" s="445"/>
      <c r="H893" s="445"/>
      <c r="I893" s="445"/>
      <c r="J893" s="445"/>
      <c r="K893" s="445"/>
      <c r="L893" s="445"/>
      <c r="M893" s="445"/>
      <c r="N893" s="445"/>
      <c r="O893" s="445"/>
      <c r="P893" s="445"/>
      <c r="Q893" s="445"/>
      <c r="R893" s="445"/>
      <c r="S893" s="445"/>
      <c r="T893" s="445"/>
      <c r="U893" s="445"/>
      <c r="V893" s="445"/>
      <c r="W893" s="445"/>
      <c r="X893" s="445"/>
      <c r="Y893" s="445"/>
      <c r="Z893" s="445"/>
      <c r="AA893" s="445"/>
    </row>
    <row r="894" spans="3:27" x14ac:dyDescent="0.15">
      <c r="C894" s="445"/>
      <c r="D894" s="445"/>
      <c r="E894" s="445"/>
      <c r="F894" s="445"/>
      <c r="G894" s="445"/>
      <c r="H894" s="445"/>
      <c r="I894" s="445"/>
      <c r="J894" s="445"/>
      <c r="K894" s="445"/>
      <c r="L894" s="445"/>
      <c r="M894" s="445"/>
      <c r="N894" s="445"/>
      <c r="O894" s="445"/>
      <c r="P894" s="445"/>
      <c r="Q894" s="445"/>
      <c r="R894" s="445"/>
      <c r="S894" s="445"/>
      <c r="T894" s="445"/>
      <c r="U894" s="445"/>
      <c r="V894" s="445"/>
      <c r="W894" s="445"/>
      <c r="X894" s="445"/>
      <c r="Y894" s="445"/>
      <c r="Z894" s="445"/>
      <c r="AA894" s="445"/>
    </row>
    <row r="895" spans="3:27" x14ac:dyDescent="0.15">
      <c r="C895" s="445"/>
      <c r="D895" s="445"/>
      <c r="E895" s="445"/>
      <c r="F895" s="445"/>
      <c r="G895" s="445"/>
      <c r="H895" s="445"/>
      <c r="I895" s="445"/>
      <c r="J895" s="445"/>
      <c r="K895" s="445"/>
      <c r="L895" s="445"/>
      <c r="M895" s="445"/>
      <c r="N895" s="445"/>
      <c r="O895" s="445"/>
      <c r="P895" s="445"/>
      <c r="Q895" s="445"/>
      <c r="R895" s="445"/>
      <c r="S895" s="445"/>
      <c r="T895" s="445"/>
      <c r="U895" s="445"/>
      <c r="V895" s="445"/>
      <c r="W895" s="445"/>
      <c r="X895" s="445"/>
      <c r="Y895" s="445"/>
      <c r="Z895" s="445"/>
      <c r="AA895" s="445"/>
    </row>
    <row r="896" spans="3:27" x14ac:dyDescent="0.15">
      <c r="C896" s="445"/>
      <c r="D896" s="445"/>
      <c r="E896" s="445"/>
      <c r="F896" s="445"/>
      <c r="G896" s="445"/>
      <c r="H896" s="445"/>
      <c r="I896" s="445"/>
      <c r="J896" s="445"/>
      <c r="K896" s="445"/>
      <c r="L896" s="445"/>
      <c r="M896" s="445"/>
      <c r="N896" s="445"/>
      <c r="O896" s="445"/>
      <c r="P896" s="445"/>
      <c r="Q896" s="445"/>
      <c r="R896" s="445"/>
      <c r="S896" s="445"/>
      <c r="T896" s="445"/>
      <c r="U896" s="445"/>
      <c r="V896" s="445"/>
      <c r="W896" s="445"/>
      <c r="X896" s="445"/>
      <c r="Y896" s="445"/>
      <c r="Z896" s="445"/>
      <c r="AA896" s="445"/>
    </row>
    <row r="897" spans="3:27" x14ac:dyDescent="0.15">
      <c r="C897" s="445"/>
      <c r="D897" s="445"/>
      <c r="E897" s="445"/>
      <c r="F897" s="445"/>
      <c r="G897" s="445"/>
      <c r="H897" s="445"/>
      <c r="I897" s="445"/>
      <c r="J897" s="445"/>
      <c r="K897" s="445"/>
      <c r="L897" s="445"/>
      <c r="M897" s="445"/>
      <c r="N897" s="445"/>
      <c r="O897" s="445"/>
      <c r="P897" s="445"/>
      <c r="Q897" s="445"/>
      <c r="R897" s="445"/>
      <c r="S897" s="445"/>
      <c r="T897" s="445"/>
      <c r="U897" s="445"/>
      <c r="V897" s="445"/>
      <c r="W897" s="445"/>
      <c r="X897" s="445"/>
      <c r="Y897" s="445"/>
      <c r="Z897" s="445"/>
      <c r="AA897" s="445"/>
    </row>
    <row r="898" spans="3:27" x14ac:dyDescent="0.15">
      <c r="C898" s="445"/>
      <c r="D898" s="445"/>
      <c r="E898" s="445"/>
      <c r="F898" s="445"/>
      <c r="G898" s="445"/>
      <c r="H898" s="445"/>
      <c r="I898" s="445"/>
      <c r="J898" s="445"/>
      <c r="K898" s="445"/>
      <c r="L898" s="445"/>
      <c r="M898" s="445"/>
      <c r="N898" s="445"/>
      <c r="O898" s="445"/>
      <c r="P898" s="445"/>
      <c r="Q898" s="445"/>
      <c r="R898" s="445"/>
      <c r="S898" s="445"/>
      <c r="T898" s="445"/>
      <c r="U898" s="445"/>
      <c r="V898" s="445"/>
      <c r="W898" s="445"/>
      <c r="X898" s="445"/>
      <c r="Y898" s="445"/>
      <c r="Z898" s="445"/>
      <c r="AA898" s="445"/>
    </row>
    <row r="899" spans="3:27" x14ac:dyDescent="0.15">
      <c r="C899" s="445"/>
      <c r="D899" s="445"/>
      <c r="E899" s="445"/>
      <c r="F899" s="445"/>
      <c r="G899" s="445"/>
      <c r="H899" s="445"/>
      <c r="I899" s="445"/>
      <c r="J899" s="445"/>
      <c r="K899" s="445"/>
      <c r="L899" s="445"/>
      <c r="M899" s="445"/>
      <c r="N899" s="445"/>
      <c r="O899" s="445"/>
      <c r="P899" s="445"/>
      <c r="Q899" s="445"/>
      <c r="R899" s="445"/>
      <c r="S899" s="445"/>
      <c r="T899" s="445"/>
      <c r="U899" s="445"/>
      <c r="V899" s="445"/>
      <c r="W899" s="445"/>
      <c r="X899" s="445"/>
      <c r="Y899" s="445"/>
      <c r="Z899" s="445"/>
      <c r="AA899" s="445"/>
    </row>
    <row r="900" spans="3:27" x14ac:dyDescent="0.15">
      <c r="C900" s="445"/>
      <c r="D900" s="445"/>
      <c r="E900" s="445"/>
      <c r="F900" s="445"/>
      <c r="G900" s="445"/>
      <c r="H900" s="445"/>
      <c r="I900" s="445"/>
      <c r="J900" s="445"/>
      <c r="K900" s="445"/>
      <c r="L900" s="445"/>
      <c r="M900" s="445"/>
      <c r="N900" s="445"/>
      <c r="O900" s="445"/>
      <c r="P900" s="445"/>
      <c r="Q900" s="445"/>
      <c r="R900" s="445"/>
      <c r="S900" s="445"/>
      <c r="T900" s="445"/>
      <c r="U900" s="445"/>
      <c r="V900" s="445"/>
      <c r="W900" s="445"/>
      <c r="X900" s="445"/>
      <c r="Y900" s="445"/>
      <c r="Z900" s="445"/>
      <c r="AA900" s="445"/>
    </row>
    <row r="901" spans="3:27" x14ac:dyDescent="0.15">
      <c r="C901" s="445"/>
      <c r="D901" s="445"/>
      <c r="E901" s="445"/>
      <c r="F901" s="445"/>
      <c r="G901" s="445"/>
      <c r="H901" s="445"/>
      <c r="I901" s="445"/>
      <c r="J901" s="445"/>
      <c r="K901" s="445"/>
      <c r="L901" s="445"/>
      <c r="M901" s="445"/>
      <c r="N901" s="445"/>
      <c r="O901" s="445"/>
      <c r="P901" s="445"/>
      <c r="Q901" s="445"/>
      <c r="R901" s="445"/>
      <c r="S901" s="445"/>
      <c r="T901" s="445"/>
      <c r="U901" s="445"/>
      <c r="V901" s="445"/>
      <c r="W901" s="445"/>
      <c r="X901" s="445"/>
      <c r="Y901" s="445"/>
      <c r="Z901" s="445"/>
      <c r="AA901" s="445"/>
    </row>
    <row r="902" spans="3:27" x14ac:dyDescent="0.15">
      <c r="C902" s="445"/>
      <c r="D902" s="445"/>
      <c r="E902" s="445"/>
      <c r="F902" s="445"/>
      <c r="G902" s="445"/>
      <c r="H902" s="445"/>
      <c r="I902" s="445"/>
      <c r="J902" s="445"/>
      <c r="K902" s="445"/>
      <c r="L902" s="445"/>
      <c r="M902" s="445"/>
      <c r="N902" s="445"/>
      <c r="O902" s="445"/>
      <c r="P902" s="445"/>
      <c r="Q902" s="445"/>
      <c r="R902" s="445"/>
      <c r="S902" s="445"/>
      <c r="T902" s="445"/>
      <c r="U902" s="445"/>
      <c r="V902" s="445"/>
      <c r="W902" s="445"/>
      <c r="X902" s="445"/>
      <c r="Y902" s="445"/>
      <c r="Z902" s="445"/>
      <c r="AA902" s="445"/>
    </row>
    <row r="903" spans="3:27" x14ac:dyDescent="0.15">
      <c r="C903" s="445"/>
      <c r="D903" s="445"/>
      <c r="E903" s="445"/>
      <c r="F903" s="445"/>
      <c r="G903" s="445"/>
      <c r="H903" s="445"/>
      <c r="I903" s="445"/>
      <c r="J903" s="445"/>
      <c r="K903" s="445"/>
      <c r="L903" s="445"/>
      <c r="M903" s="445"/>
      <c r="N903" s="445"/>
      <c r="O903" s="445"/>
      <c r="P903" s="445"/>
      <c r="Q903" s="445"/>
      <c r="R903" s="445"/>
      <c r="S903" s="445"/>
      <c r="T903" s="445"/>
      <c r="U903" s="445"/>
      <c r="V903" s="445"/>
      <c r="W903" s="445"/>
      <c r="X903" s="445"/>
      <c r="Y903" s="445"/>
      <c r="Z903" s="445"/>
      <c r="AA903" s="445"/>
    </row>
    <row r="904" spans="3:27" x14ac:dyDescent="0.15">
      <c r="C904" s="445"/>
      <c r="D904" s="445"/>
      <c r="E904" s="445"/>
      <c r="F904" s="445"/>
      <c r="G904" s="445"/>
      <c r="H904" s="445"/>
      <c r="I904" s="445"/>
      <c r="J904" s="445"/>
      <c r="K904" s="445"/>
      <c r="L904" s="445"/>
      <c r="M904" s="445"/>
      <c r="N904" s="445"/>
      <c r="O904" s="445"/>
      <c r="P904" s="445"/>
      <c r="Q904" s="445"/>
      <c r="R904" s="445"/>
      <c r="S904" s="445"/>
      <c r="T904" s="445"/>
      <c r="U904" s="445"/>
      <c r="V904" s="445"/>
      <c r="W904" s="445"/>
      <c r="X904" s="445"/>
      <c r="Y904" s="445"/>
      <c r="Z904" s="445"/>
      <c r="AA904" s="445"/>
    </row>
    <row r="905" spans="3:27" x14ac:dyDescent="0.15">
      <c r="C905" s="445"/>
      <c r="D905" s="445"/>
      <c r="E905" s="445"/>
      <c r="F905" s="445"/>
      <c r="G905" s="445"/>
      <c r="H905" s="445"/>
      <c r="I905" s="445"/>
      <c r="J905" s="445"/>
      <c r="K905" s="445"/>
      <c r="L905" s="445"/>
      <c r="M905" s="445"/>
      <c r="N905" s="445"/>
      <c r="O905" s="445"/>
      <c r="P905" s="445"/>
      <c r="Q905" s="445"/>
      <c r="R905" s="445"/>
      <c r="S905" s="445"/>
      <c r="T905" s="445"/>
      <c r="U905" s="445"/>
      <c r="V905" s="445"/>
      <c r="W905" s="445"/>
      <c r="X905" s="445"/>
      <c r="Y905" s="445"/>
      <c r="Z905" s="445"/>
      <c r="AA905" s="445"/>
    </row>
    <row r="906" spans="3:27" x14ac:dyDescent="0.15">
      <c r="C906" s="445"/>
      <c r="D906" s="445"/>
      <c r="E906" s="445"/>
      <c r="F906" s="445"/>
      <c r="G906" s="445"/>
      <c r="H906" s="445"/>
      <c r="I906" s="445"/>
      <c r="J906" s="445"/>
      <c r="K906" s="445"/>
      <c r="L906" s="445"/>
      <c r="M906" s="445"/>
      <c r="N906" s="445"/>
      <c r="O906" s="445"/>
      <c r="P906" s="445"/>
      <c r="Q906" s="445"/>
      <c r="R906" s="445"/>
      <c r="S906" s="445"/>
      <c r="T906" s="445"/>
      <c r="U906" s="445"/>
      <c r="V906" s="445"/>
      <c r="W906" s="445"/>
      <c r="X906" s="445"/>
      <c r="Y906" s="445"/>
      <c r="Z906" s="445"/>
      <c r="AA906" s="445"/>
    </row>
    <row r="907" spans="3:27" x14ac:dyDescent="0.15">
      <c r="C907" s="445"/>
      <c r="D907" s="445"/>
      <c r="E907" s="445"/>
      <c r="F907" s="445"/>
      <c r="G907" s="445"/>
      <c r="H907" s="445"/>
      <c r="I907" s="445"/>
      <c r="J907" s="445"/>
      <c r="K907" s="445"/>
      <c r="L907" s="445"/>
      <c r="M907" s="445"/>
      <c r="N907" s="445"/>
      <c r="O907" s="445"/>
      <c r="P907" s="445"/>
      <c r="Q907" s="445"/>
      <c r="R907" s="445"/>
      <c r="S907" s="445"/>
      <c r="T907" s="445"/>
      <c r="U907" s="445"/>
      <c r="V907" s="445"/>
      <c r="W907" s="445"/>
      <c r="X907" s="445"/>
      <c r="Y907" s="445"/>
      <c r="Z907" s="445"/>
      <c r="AA907" s="445"/>
    </row>
    <row r="908" spans="3:27" x14ac:dyDescent="0.15">
      <c r="C908" s="445"/>
      <c r="D908" s="445"/>
      <c r="E908" s="445"/>
      <c r="F908" s="445"/>
      <c r="G908" s="445"/>
      <c r="H908" s="445"/>
      <c r="I908" s="445"/>
      <c r="J908" s="445"/>
      <c r="K908" s="445"/>
      <c r="L908" s="445"/>
      <c r="M908" s="445"/>
      <c r="N908" s="445"/>
      <c r="O908" s="445"/>
      <c r="P908" s="445"/>
      <c r="Q908" s="445"/>
      <c r="R908" s="445"/>
      <c r="S908" s="445"/>
      <c r="T908" s="445"/>
      <c r="U908" s="445"/>
      <c r="V908" s="445"/>
      <c r="W908" s="445"/>
      <c r="X908" s="445"/>
      <c r="Y908" s="445"/>
      <c r="Z908" s="445"/>
      <c r="AA908" s="445"/>
    </row>
    <row r="909" spans="3:27" x14ac:dyDescent="0.15">
      <c r="C909" s="445"/>
      <c r="D909" s="445"/>
      <c r="E909" s="445"/>
      <c r="F909" s="445"/>
      <c r="G909" s="445"/>
      <c r="H909" s="445"/>
      <c r="I909" s="445"/>
      <c r="J909" s="445"/>
      <c r="K909" s="445"/>
      <c r="L909" s="445"/>
      <c r="M909" s="445"/>
      <c r="N909" s="445"/>
      <c r="O909" s="445"/>
      <c r="P909" s="445"/>
      <c r="Q909" s="445"/>
      <c r="R909" s="445"/>
      <c r="S909" s="445"/>
      <c r="T909" s="445"/>
      <c r="U909" s="445"/>
      <c r="V909" s="445"/>
      <c r="W909" s="445"/>
      <c r="X909" s="445"/>
      <c r="Y909" s="445"/>
      <c r="Z909" s="445"/>
      <c r="AA909" s="445"/>
    </row>
    <row r="910" spans="3:27" x14ac:dyDescent="0.15">
      <c r="C910" s="445"/>
      <c r="D910" s="445"/>
      <c r="E910" s="445"/>
      <c r="F910" s="445"/>
      <c r="G910" s="445"/>
      <c r="H910" s="445"/>
      <c r="I910" s="445"/>
      <c r="J910" s="445"/>
      <c r="K910" s="445"/>
      <c r="L910" s="445"/>
      <c r="M910" s="445"/>
      <c r="N910" s="445"/>
      <c r="O910" s="445"/>
      <c r="P910" s="445"/>
      <c r="Q910" s="445"/>
      <c r="R910" s="445"/>
      <c r="S910" s="445"/>
      <c r="T910" s="445"/>
      <c r="U910" s="445"/>
      <c r="V910" s="445"/>
      <c r="W910" s="445"/>
      <c r="X910" s="445"/>
      <c r="Y910" s="445"/>
      <c r="Z910" s="445"/>
      <c r="AA910" s="445"/>
    </row>
    <row r="911" spans="3:27" x14ac:dyDescent="0.15">
      <c r="C911" s="445"/>
      <c r="D911" s="445"/>
      <c r="E911" s="445"/>
      <c r="F911" s="445"/>
      <c r="G911" s="445"/>
      <c r="H911" s="445"/>
      <c r="I911" s="445"/>
      <c r="J911" s="445"/>
      <c r="K911" s="445"/>
      <c r="L911" s="445"/>
      <c r="M911" s="445"/>
      <c r="N911" s="445"/>
      <c r="O911" s="445"/>
      <c r="P911" s="445"/>
      <c r="Q911" s="445"/>
      <c r="R911" s="445"/>
      <c r="S911" s="445"/>
      <c r="T911" s="445"/>
      <c r="U911" s="445"/>
      <c r="V911" s="445"/>
      <c r="W911" s="445"/>
      <c r="X911" s="445"/>
      <c r="Y911" s="445"/>
      <c r="Z911" s="445"/>
      <c r="AA911" s="445"/>
    </row>
    <row r="912" spans="3:27" x14ac:dyDescent="0.15">
      <c r="C912" s="445"/>
      <c r="D912" s="445"/>
      <c r="E912" s="445"/>
      <c r="F912" s="445"/>
      <c r="G912" s="445"/>
      <c r="H912" s="445"/>
      <c r="I912" s="445"/>
      <c r="J912" s="445"/>
      <c r="K912" s="445"/>
      <c r="L912" s="445"/>
      <c r="M912" s="445"/>
      <c r="N912" s="445"/>
      <c r="O912" s="445"/>
      <c r="P912" s="445"/>
      <c r="Q912" s="445"/>
      <c r="R912" s="445"/>
      <c r="S912" s="445"/>
      <c r="T912" s="445"/>
      <c r="U912" s="445"/>
      <c r="V912" s="445"/>
      <c r="W912" s="445"/>
      <c r="X912" s="445"/>
      <c r="Y912" s="445"/>
      <c r="Z912" s="445"/>
      <c r="AA912" s="445"/>
    </row>
    <row r="913" spans="3:27" x14ac:dyDescent="0.15">
      <c r="C913" s="445"/>
      <c r="D913" s="445"/>
      <c r="E913" s="445"/>
      <c r="F913" s="445"/>
      <c r="G913" s="445"/>
      <c r="H913" s="445"/>
      <c r="I913" s="445"/>
      <c r="J913" s="445"/>
      <c r="K913" s="445"/>
      <c r="L913" s="445"/>
      <c r="M913" s="445"/>
      <c r="N913" s="445"/>
      <c r="O913" s="445"/>
      <c r="P913" s="445"/>
      <c r="Q913" s="445"/>
      <c r="R913" s="445"/>
      <c r="S913" s="445"/>
      <c r="T913" s="445"/>
      <c r="U913" s="445"/>
      <c r="V913" s="445"/>
      <c r="W913" s="445"/>
      <c r="X913" s="445"/>
      <c r="Y913" s="445"/>
      <c r="Z913" s="445"/>
      <c r="AA913" s="445"/>
    </row>
    <row r="914" spans="3:27" x14ac:dyDescent="0.15">
      <c r="C914" s="445"/>
      <c r="D914" s="445"/>
      <c r="E914" s="445"/>
      <c r="F914" s="445"/>
      <c r="G914" s="445"/>
      <c r="H914" s="445"/>
      <c r="I914" s="445"/>
      <c r="J914" s="445"/>
      <c r="K914" s="445"/>
      <c r="L914" s="445"/>
      <c r="M914" s="445"/>
      <c r="N914" s="445"/>
      <c r="O914" s="445"/>
      <c r="P914" s="445"/>
      <c r="Q914" s="445"/>
      <c r="R914" s="445"/>
      <c r="S914" s="445"/>
      <c r="T914" s="445"/>
      <c r="U914" s="445"/>
      <c r="V914" s="445"/>
      <c r="W914" s="445"/>
      <c r="X914" s="445"/>
      <c r="Y914" s="445"/>
      <c r="Z914" s="445"/>
      <c r="AA914" s="445"/>
    </row>
    <row r="915" spans="3:27" x14ac:dyDescent="0.15">
      <c r="C915" s="445"/>
      <c r="D915" s="445"/>
      <c r="E915" s="445"/>
      <c r="F915" s="445"/>
      <c r="G915" s="445"/>
      <c r="H915" s="445"/>
      <c r="I915" s="445"/>
      <c r="J915" s="445"/>
      <c r="K915" s="445"/>
      <c r="L915" s="445"/>
      <c r="M915" s="445"/>
      <c r="N915" s="445"/>
      <c r="O915" s="445"/>
      <c r="P915" s="445"/>
      <c r="Q915" s="445"/>
      <c r="R915" s="445"/>
      <c r="S915" s="445"/>
      <c r="T915" s="445"/>
      <c r="U915" s="445"/>
      <c r="V915" s="445"/>
      <c r="W915" s="445"/>
      <c r="X915" s="445"/>
      <c r="Y915" s="445"/>
      <c r="Z915" s="445"/>
      <c r="AA915" s="445"/>
    </row>
    <row r="916" spans="3:27" x14ac:dyDescent="0.15">
      <c r="C916" s="445"/>
      <c r="D916" s="445"/>
      <c r="E916" s="445"/>
      <c r="F916" s="445"/>
      <c r="G916" s="445"/>
      <c r="H916" s="445"/>
      <c r="I916" s="445"/>
      <c r="J916" s="445"/>
      <c r="K916" s="445"/>
      <c r="L916" s="445"/>
      <c r="M916" s="445"/>
      <c r="N916" s="445"/>
      <c r="O916" s="445"/>
      <c r="P916" s="445"/>
      <c r="Q916" s="445"/>
      <c r="R916" s="445"/>
      <c r="S916" s="445"/>
      <c r="T916" s="445"/>
      <c r="U916" s="445"/>
      <c r="V916" s="445"/>
      <c r="W916" s="445"/>
      <c r="X916" s="445"/>
      <c r="Y916" s="445"/>
      <c r="Z916" s="445"/>
      <c r="AA916" s="445"/>
    </row>
    <row r="917" spans="3:27" x14ac:dyDescent="0.15">
      <c r="C917" s="445"/>
      <c r="D917" s="445"/>
      <c r="E917" s="445"/>
      <c r="F917" s="445"/>
      <c r="G917" s="445"/>
      <c r="H917" s="445"/>
      <c r="I917" s="445"/>
      <c r="J917" s="445"/>
      <c r="K917" s="445"/>
      <c r="L917" s="445"/>
      <c r="M917" s="445"/>
      <c r="N917" s="445"/>
      <c r="O917" s="445"/>
      <c r="P917" s="445"/>
      <c r="Q917" s="445"/>
      <c r="R917" s="445"/>
      <c r="S917" s="445"/>
      <c r="T917" s="445"/>
      <c r="U917" s="445"/>
      <c r="V917" s="445"/>
      <c r="W917" s="445"/>
      <c r="X917" s="445"/>
      <c r="Y917" s="445"/>
      <c r="Z917" s="445"/>
      <c r="AA917" s="445"/>
    </row>
    <row r="918" spans="3:27" x14ac:dyDescent="0.15">
      <c r="C918" s="445"/>
      <c r="D918" s="445"/>
      <c r="E918" s="445"/>
      <c r="F918" s="445"/>
      <c r="G918" s="445"/>
      <c r="H918" s="445"/>
      <c r="I918" s="445"/>
      <c r="J918" s="445"/>
      <c r="K918" s="445"/>
      <c r="L918" s="445"/>
      <c r="M918" s="445"/>
      <c r="N918" s="445"/>
      <c r="O918" s="445"/>
      <c r="P918" s="445"/>
      <c r="Q918" s="445"/>
      <c r="R918" s="445"/>
      <c r="S918" s="445"/>
      <c r="T918" s="445"/>
      <c r="U918" s="445"/>
      <c r="V918" s="445"/>
      <c r="W918" s="445"/>
      <c r="X918" s="445"/>
      <c r="Y918" s="445"/>
      <c r="Z918" s="445"/>
      <c r="AA918" s="445"/>
    </row>
    <row r="919" spans="3:27" x14ac:dyDescent="0.15">
      <c r="C919" s="445"/>
      <c r="D919" s="445"/>
      <c r="E919" s="445"/>
      <c r="F919" s="445"/>
      <c r="G919" s="445"/>
      <c r="H919" s="445"/>
      <c r="I919" s="445"/>
      <c r="J919" s="445"/>
      <c r="K919" s="445"/>
      <c r="L919" s="445"/>
      <c r="M919" s="445"/>
      <c r="N919" s="445"/>
      <c r="O919" s="445"/>
      <c r="P919" s="445"/>
      <c r="Q919" s="445"/>
      <c r="R919" s="445"/>
      <c r="S919" s="445"/>
      <c r="T919" s="445"/>
      <c r="U919" s="445"/>
      <c r="V919" s="445"/>
      <c r="W919" s="445"/>
      <c r="X919" s="445"/>
      <c r="Y919" s="445"/>
      <c r="Z919" s="445"/>
      <c r="AA919" s="445"/>
    </row>
    <row r="920" spans="3:27" x14ac:dyDescent="0.15">
      <c r="C920" s="445"/>
      <c r="D920" s="445"/>
      <c r="E920" s="445"/>
      <c r="F920" s="445"/>
      <c r="G920" s="445"/>
      <c r="H920" s="445"/>
      <c r="I920" s="445"/>
      <c r="J920" s="445"/>
      <c r="K920" s="445"/>
      <c r="L920" s="445"/>
      <c r="M920" s="445"/>
      <c r="N920" s="445"/>
      <c r="O920" s="445"/>
      <c r="P920" s="445"/>
      <c r="Q920" s="445"/>
      <c r="R920" s="445"/>
      <c r="S920" s="445"/>
      <c r="T920" s="445"/>
      <c r="U920" s="445"/>
      <c r="V920" s="445"/>
      <c r="W920" s="445"/>
      <c r="X920" s="445"/>
      <c r="Y920" s="445"/>
      <c r="Z920" s="445"/>
      <c r="AA920" s="445"/>
    </row>
    <row r="921" spans="3:27" x14ac:dyDescent="0.15">
      <c r="C921" s="445"/>
      <c r="D921" s="445"/>
      <c r="E921" s="445"/>
      <c r="F921" s="445"/>
      <c r="G921" s="445"/>
      <c r="H921" s="445"/>
      <c r="I921" s="445"/>
      <c r="J921" s="445"/>
      <c r="K921" s="445"/>
      <c r="L921" s="445"/>
      <c r="M921" s="445"/>
      <c r="N921" s="445"/>
      <c r="O921" s="445"/>
      <c r="P921" s="445"/>
      <c r="Q921" s="445"/>
      <c r="R921" s="445"/>
      <c r="S921" s="445"/>
      <c r="T921" s="445"/>
      <c r="U921" s="445"/>
      <c r="V921" s="445"/>
      <c r="W921" s="445"/>
      <c r="X921" s="445"/>
      <c r="Y921" s="445"/>
      <c r="Z921" s="445"/>
      <c r="AA921" s="445"/>
    </row>
    <row r="922" spans="3:27" x14ac:dyDescent="0.15">
      <c r="C922" s="445"/>
      <c r="D922" s="445"/>
      <c r="E922" s="445"/>
      <c r="F922" s="445"/>
      <c r="G922" s="445"/>
      <c r="H922" s="445"/>
      <c r="I922" s="445"/>
      <c r="J922" s="445"/>
      <c r="K922" s="445"/>
      <c r="L922" s="445"/>
      <c r="M922" s="445"/>
      <c r="N922" s="445"/>
      <c r="O922" s="445"/>
      <c r="P922" s="445"/>
      <c r="Q922" s="445"/>
      <c r="R922" s="445"/>
      <c r="S922" s="445"/>
      <c r="T922" s="445"/>
      <c r="U922" s="445"/>
      <c r="V922" s="445"/>
      <c r="W922" s="445"/>
      <c r="X922" s="445"/>
      <c r="Y922" s="445"/>
      <c r="Z922" s="445"/>
      <c r="AA922" s="445"/>
    </row>
    <row r="923" spans="3:27" x14ac:dyDescent="0.15">
      <c r="C923" s="445"/>
      <c r="D923" s="445"/>
      <c r="E923" s="445"/>
      <c r="F923" s="445"/>
      <c r="G923" s="445"/>
      <c r="H923" s="445"/>
      <c r="I923" s="445"/>
      <c r="J923" s="445"/>
      <c r="K923" s="445"/>
      <c r="L923" s="445"/>
      <c r="M923" s="445"/>
      <c r="N923" s="445"/>
      <c r="O923" s="445"/>
      <c r="P923" s="445"/>
      <c r="Q923" s="445"/>
      <c r="R923" s="445"/>
      <c r="S923" s="445"/>
      <c r="T923" s="445"/>
      <c r="U923" s="445"/>
      <c r="V923" s="445"/>
      <c r="W923" s="445"/>
      <c r="X923" s="445"/>
      <c r="Y923" s="445"/>
      <c r="Z923" s="445"/>
      <c r="AA923" s="445"/>
    </row>
    <row r="924" spans="3:27" x14ac:dyDescent="0.15">
      <c r="C924" s="445"/>
      <c r="D924" s="445"/>
      <c r="E924" s="445"/>
      <c r="F924" s="445"/>
      <c r="G924" s="445"/>
      <c r="H924" s="445"/>
      <c r="I924" s="445"/>
      <c r="J924" s="445"/>
      <c r="K924" s="445"/>
      <c r="L924" s="445"/>
      <c r="M924" s="445"/>
      <c r="N924" s="445"/>
      <c r="O924" s="445"/>
      <c r="P924" s="445"/>
      <c r="Q924" s="445"/>
      <c r="R924" s="445"/>
      <c r="S924" s="445"/>
      <c r="T924" s="445"/>
      <c r="U924" s="445"/>
      <c r="V924" s="445"/>
      <c r="W924" s="445"/>
      <c r="X924" s="445"/>
      <c r="Y924" s="445"/>
      <c r="Z924" s="445"/>
      <c r="AA924" s="445"/>
    </row>
    <row r="925" spans="3:27" x14ac:dyDescent="0.15">
      <c r="C925" s="445"/>
      <c r="D925" s="445"/>
      <c r="E925" s="445"/>
      <c r="F925" s="445"/>
      <c r="G925" s="445"/>
      <c r="H925" s="445"/>
      <c r="I925" s="445"/>
      <c r="J925" s="445"/>
      <c r="K925" s="445"/>
      <c r="L925" s="445"/>
      <c r="M925" s="445"/>
      <c r="N925" s="445"/>
      <c r="O925" s="445"/>
      <c r="P925" s="445"/>
      <c r="Q925" s="445"/>
      <c r="R925" s="445"/>
      <c r="S925" s="445"/>
      <c r="T925" s="445"/>
      <c r="U925" s="445"/>
      <c r="V925" s="445"/>
      <c r="W925" s="445"/>
      <c r="X925" s="445"/>
      <c r="Y925" s="445"/>
      <c r="Z925" s="445"/>
      <c r="AA925" s="445"/>
    </row>
    <row r="926" spans="3:27" x14ac:dyDescent="0.15">
      <c r="C926" s="445"/>
      <c r="D926" s="445"/>
      <c r="E926" s="445"/>
      <c r="F926" s="445"/>
      <c r="G926" s="445"/>
      <c r="H926" s="445"/>
      <c r="I926" s="445"/>
      <c r="J926" s="445"/>
      <c r="K926" s="445"/>
      <c r="L926" s="445"/>
      <c r="M926" s="445"/>
      <c r="N926" s="445"/>
      <c r="O926" s="445"/>
      <c r="P926" s="445"/>
      <c r="Q926" s="445"/>
      <c r="R926" s="445"/>
      <c r="S926" s="445"/>
      <c r="T926" s="445"/>
      <c r="U926" s="445"/>
      <c r="V926" s="445"/>
      <c r="W926" s="445"/>
      <c r="X926" s="445"/>
      <c r="Y926" s="445"/>
      <c r="Z926" s="445"/>
      <c r="AA926" s="445"/>
    </row>
    <row r="927" spans="3:27" x14ac:dyDescent="0.15">
      <c r="C927" s="445"/>
      <c r="D927" s="445"/>
      <c r="E927" s="445"/>
      <c r="F927" s="445"/>
      <c r="G927" s="445"/>
      <c r="H927" s="445"/>
      <c r="I927" s="445"/>
      <c r="J927" s="445"/>
      <c r="K927" s="445"/>
      <c r="L927" s="445"/>
      <c r="M927" s="445"/>
      <c r="N927" s="445"/>
      <c r="O927" s="445"/>
      <c r="P927" s="445"/>
      <c r="Q927" s="445"/>
      <c r="R927" s="445"/>
      <c r="S927" s="445"/>
      <c r="T927" s="445"/>
      <c r="U927" s="445"/>
      <c r="V927" s="445"/>
      <c r="W927" s="445"/>
      <c r="X927" s="445"/>
      <c r="Y927" s="445"/>
      <c r="Z927" s="445"/>
      <c r="AA927" s="445"/>
    </row>
    <row r="928" spans="3:27" x14ac:dyDescent="0.15">
      <c r="C928" s="445"/>
      <c r="D928" s="445"/>
      <c r="E928" s="445"/>
      <c r="F928" s="445"/>
      <c r="G928" s="445"/>
      <c r="H928" s="445"/>
      <c r="I928" s="445"/>
      <c r="J928" s="445"/>
      <c r="K928" s="445"/>
      <c r="L928" s="445"/>
      <c r="M928" s="445"/>
      <c r="N928" s="445"/>
      <c r="O928" s="445"/>
      <c r="P928" s="445"/>
      <c r="Q928" s="445"/>
      <c r="R928" s="445"/>
      <c r="S928" s="445"/>
      <c r="T928" s="445"/>
      <c r="U928" s="445"/>
      <c r="V928" s="445"/>
      <c r="W928" s="445"/>
      <c r="X928" s="445"/>
      <c r="Y928" s="445"/>
      <c r="Z928" s="445"/>
      <c r="AA928" s="445"/>
    </row>
    <row r="929" spans="3:27" x14ac:dyDescent="0.15">
      <c r="C929" s="445"/>
      <c r="D929" s="445"/>
      <c r="E929" s="445"/>
      <c r="F929" s="445"/>
      <c r="G929" s="445"/>
      <c r="H929" s="445"/>
      <c r="I929" s="445"/>
      <c r="J929" s="445"/>
      <c r="K929" s="445"/>
      <c r="L929" s="445"/>
      <c r="M929" s="445"/>
      <c r="N929" s="445"/>
      <c r="O929" s="445"/>
      <c r="P929" s="445"/>
      <c r="Q929" s="445"/>
      <c r="R929" s="445"/>
      <c r="S929" s="445"/>
      <c r="T929" s="445"/>
      <c r="U929" s="445"/>
      <c r="V929" s="445"/>
      <c r="W929" s="445"/>
      <c r="X929" s="445"/>
      <c r="Y929" s="445"/>
      <c r="Z929" s="445"/>
      <c r="AA929" s="445"/>
    </row>
    <row r="930" spans="3:27" x14ac:dyDescent="0.15">
      <c r="C930" s="445"/>
      <c r="D930" s="445"/>
      <c r="E930" s="445"/>
      <c r="F930" s="445"/>
      <c r="G930" s="445"/>
      <c r="H930" s="445"/>
      <c r="I930" s="445"/>
      <c r="J930" s="445"/>
      <c r="K930" s="445"/>
      <c r="L930" s="445"/>
      <c r="M930" s="445"/>
      <c r="N930" s="445"/>
      <c r="O930" s="445"/>
      <c r="P930" s="445"/>
      <c r="Q930" s="445"/>
      <c r="R930" s="445"/>
      <c r="S930" s="445"/>
      <c r="T930" s="445"/>
      <c r="U930" s="445"/>
      <c r="V930" s="445"/>
      <c r="W930" s="445"/>
      <c r="X930" s="445"/>
      <c r="Y930" s="445"/>
      <c r="Z930" s="445"/>
      <c r="AA930" s="445"/>
    </row>
    <row r="931" spans="3:27" x14ac:dyDescent="0.15">
      <c r="C931" s="445"/>
      <c r="D931" s="445"/>
      <c r="E931" s="445"/>
      <c r="F931" s="445"/>
      <c r="G931" s="445"/>
      <c r="H931" s="445"/>
      <c r="I931" s="445"/>
      <c r="J931" s="445"/>
      <c r="K931" s="445"/>
      <c r="L931" s="445"/>
      <c r="M931" s="445"/>
      <c r="N931" s="445"/>
      <c r="O931" s="445"/>
      <c r="P931" s="445"/>
      <c r="Q931" s="445"/>
      <c r="R931" s="445"/>
      <c r="S931" s="445"/>
      <c r="T931" s="445"/>
      <c r="U931" s="445"/>
      <c r="V931" s="445"/>
      <c r="W931" s="445"/>
      <c r="X931" s="445"/>
      <c r="Y931" s="445"/>
      <c r="Z931" s="445"/>
      <c r="AA931" s="445"/>
    </row>
    <row r="932" spans="3:27" x14ac:dyDescent="0.15">
      <c r="C932" s="445"/>
      <c r="D932" s="445"/>
      <c r="E932" s="445"/>
      <c r="F932" s="445"/>
      <c r="G932" s="445"/>
      <c r="H932" s="445"/>
      <c r="I932" s="445"/>
      <c r="J932" s="445"/>
      <c r="K932" s="445"/>
      <c r="L932" s="445"/>
      <c r="M932" s="445"/>
      <c r="N932" s="445"/>
      <c r="O932" s="445"/>
      <c r="P932" s="445"/>
      <c r="Q932" s="445"/>
      <c r="R932" s="445"/>
      <c r="S932" s="445"/>
      <c r="T932" s="445"/>
      <c r="U932" s="445"/>
      <c r="V932" s="445"/>
      <c r="W932" s="445"/>
      <c r="X932" s="445"/>
      <c r="Y932" s="445"/>
      <c r="Z932" s="445"/>
      <c r="AA932" s="445"/>
    </row>
    <row r="933" spans="3:27" x14ac:dyDescent="0.15">
      <c r="C933" s="445"/>
      <c r="D933" s="445"/>
      <c r="E933" s="445"/>
      <c r="F933" s="445"/>
      <c r="G933" s="445"/>
      <c r="H933" s="445"/>
      <c r="I933" s="445"/>
      <c r="J933" s="445"/>
      <c r="K933" s="445"/>
      <c r="L933" s="445"/>
      <c r="M933" s="445"/>
      <c r="N933" s="445"/>
      <c r="O933" s="445"/>
      <c r="P933" s="445"/>
      <c r="Q933" s="445"/>
      <c r="R933" s="445"/>
      <c r="S933" s="445"/>
      <c r="T933" s="445"/>
      <c r="U933" s="445"/>
      <c r="V933" s="445"/>
      <c r="W933" s="445"/>
      <c r="X933" s="445"/>
      <c r="Y933" s="445"/>
      <c r="Z933" s="445"/>
      <c r="AA933" s="445"/>
    </row>
    <row r="934" spans="3:27" x14ac:dyDescent="0.15">
      <c r="C934" s="445"/>
      <c r="D934" s="445"/>
      <c r="E934" s="445"/>
      <c r="F934" s="445"/>
      <c r="G934" s="445"/>
      <c r="H934" s="445"/>
      <c r="I934" s="445"/>
      <c r="J934" s="445"/>
      <c r="K934" s="445"/>
      <c r="L934" s="445"/>
      <c r="M934" s="445"/>
      <c r="N934" s="445"/>
      <c r="O934" s="445"/>
      <c r="P934" s="445"/>
      <c r="Q934" s="445"/>
      <c r="R934" s="445"/>
      <c r="S934" s="445"/>
      <c r="T934" s="445"/>
      <c r="U934" s="445"/>
      <c r="V934" s="445"/>
      <c r="W934" s="445"/>
      <c r="X934" s="445"/>
      <c r="Y934" s="445"/>
      <c r="Z934" s="445"/>
      <c r="AA934" s="445"/>
    </row>
    <row r="935" spans="3:27" x14ac:dyDescent="0.15">
      <c r="C935" s="445"/>
      <c r="D935" s="445"/>
      <c r="E935" s="445"/>
      <c r="F935" s="445"/>
      <c r="G935" s="445"/>
      <c r="H935" s="445"/>
      <c r="I935" s="445"/>
      <c r="J935" s="445"/>
      <c r="K935" s="445"/>
      <c r="L935" s="445"/>
      <c r="M935" s="445"/>
      <c r="N935" s="445"/>
      <c r="O935" s="445"/>
      <c r="P935" s="445"/>
      <c r="Q935" s="445"/>
      <c r="R935" s="445"/>
      <c r="S935" s="445"/>
      <c r="T935" s="445"/>
      <c r="U935" s="445"/>
      <c r="V935" s="445"/>
      <c r="W935" s="445"/>
      <c r="X935" s="445"/>
      <c r="Y935" s="445"/>
      <c r="Z935" s="445"/>
      <c r="AA935" s="445"/>
    </row>
    <row r="936" spans="3:27" x14ac:dyDescent="0.15">
      <c r="C936" s="445"/>
      <c r="D936" s="445"/>
      <c r="E936" s="445"/>
      <c r="F936" s="445"/>
      <c r="G936" s="445"/>
      <c r="H936" s="445"/>
      <c r="I936" s="445"/>
      <c r="J936" s="445"/>
      <c r="K936" s="445"/>
      <c r="L936" s="445"/>
      <c r="M936" s="445"/>
      <c r="N936" s="445"/>
      <c r="O936" s="445"/>
      <c r="P936" s="445"/>
      <c r="Q936" s="445"/>
      <c r="R936" s="445"/>
      <c r="S936" s="445"/>
      <c r="T936" s="445"/>
      <c r="U936" s="445"/>
      <c r="V936" s="445"/>
      <c r="W936" s="445"/>
      <c r="X936" s="445"/>
      <c r="Y936" s="445"/>
      <c r="Z936" s="445"/>
      <c r="AA936" s="445"/>
    </row>
    <row r="937" spans="3:27" x14ac:dyDescent="0.15">
      <c r="C937" s="445"/>
      <c r="D937" s="445"/>
      <c r="E937" s="445"/>
      <c r="F937" s="445"/>
      <c r="G937" s="445"/>
      <c r="H937" s="445"/>
      <c r="I937" s="445"/>
      <c r="J937" s="445"/>
      <c r="K937" s="445"/>
      <c r="L937" s="445"/>
      <c r="M937" s="445"/>
      <c r="N937" s="445"/>
      <c r="O937" s="445"/>
      <c r="P937" s="445"/>
      <c r="Q937" s="445"/>
      <c r="R937" s="445"/>
      <c r="S937" s="445"/>
      <c r="T937" s="445"/>
      <c r="U937" s="445"/>
      <c r="V937" s="445"/>
      <c r="W937" s="445"/>
      <c r="X937" s="445"/>
      <c r="Y937" s="445"/>
      <c r="Z937" s="445"/>
      <c r="AA937" s="445"/>
    </row>
    <row r="938" spans="3:27" x14ac:dyDescent="0.15">
      <c r="C938" s="445"/>
      <c r="D938" s="445"/>
      <c r="E938" s="445"/>
      <c r="F938" s="445"/>
      <c r="G938" s="445"/>
      <c r="H938" s="445"/>
      <c r="I938" s="445"/>
      <c r="J938" s="445"/>
      <c r="K938" s="445"/>
      <c r="L938" s="445"/>
      <c r="M938" s="445"/>
      <c r="N938" s="445"/>
      <c r="O938" s="445"/>
      <c r="P938" s="445"/>
      <c r="Q938" s="445"/>
      <c r="R938" s="445"/>
      <c r="S938" s="445"/>
      <c r="T938" s="445"/>
      <c r="U938" s="445"/>
      <c r="V938" s="445"/>
      <c r="W938" s="445"/>
      <c r="X938" s="445"/>
      <c r="Y938" s="445"/>
      <c r="Z938" s="445"/>
      <c r="AA938" s="445"/>
    </row>
    <row r="939" spans="3:27" x14ac:dyDescent="0.15">
      <c r="C939" s="445"/>
      <c r="D939" s="445"/>
      <c r="E939" s="445"/>
      <c r="F939" s="445"/>
      <c r="G939" s="445"/>
      <c r="H939" s="445"/>
      <c r="I939" s="445"/>
      <c r="J939" s="445"/>
      <c r="K939" s="445"/>
      <c r="L939" s="445"/>
      <c r="M939" s="445"/>
      <c r="N939" s="445"/>
      <c r="O939" s="445"/>
      <c r="P939" s="445"/>
      <c r="Q939" s="445"/>
      <c r="R939" s="445"/>
      <c r="S939" s="445"/>
      <c r="T939" s="445"/>
      <c r="U939" s="445"/>
      <c r="V939" s="445"/>
      <c r="W939" s="445"/>
      <c r="X939" s="445"/>
      <c r="Y939" s="445"/>
      <c r="Z939" s="445"/>
      <c r="AA939" s="445"/>
    </row>
    <row r="940" spans="3:27" x14ac:dyDescent="0.15">
      <c r="C940" s="445"/>
      <c r="D940" s="445"/>
      <c r="E940" s="445"/>
      <c r="F940" s="445"/>
      <c r="G940" s="445"/>
      <c r="H940" s="445"/>
      <c r="I940" s="445"/>
      <c r="J940" s="445"/>
      <c r="K940" s="445"/>
      <c r="L940" s="445"/>
      <c r="M940" s="445"/>
      <c r="N940" s="445"/>
      <c r="O940" s="445"/>
      <c r="P940" s="445"/>
      <c r="Q940" s="445"/>
      <c r="R940" s="445"/>
      <c r="S940" s="445"/>
      <c r="T940" s="445"/>
      <c r="U940" s="445"/>
      <c r="V940" s="445"/>
      <c r="W940" s="445"/>
      <c r="X940" s="445"/>
      <c r="Y940" s="445"/>
      <c r="Z940" s="445"/>
      <c r="AA940" s="445"/>
    </row>
    <row r="941" spans="3:27" x14ac:dyDescent="0.15">
      <c r="C941" s="445"/>
      <c r="D941" s="445"/>
      <c r="E941" s="445"/>
      <c r="F941" s="445"/>
      <c r="G941" s="445"/>
      <c r="H941" s="445"/>
      <c r="I941" s="445"/>
      <c r="J941" s="445"/>
      <c r="K941" s="445"/>
      <c r="L941" s="445"/>
      <c r="M941" s="445"/>
      <c r="N941" s="445"/>
      <c r="O941" s="445"/>
      <c r="P941" s="445"/>
      <c r="Q941" s="445"/>
      <c r="R941" s="445"/>
      <c r="S941" s="445"/>
      <c r="T941" s="445"/>
      <c r="U941" s="445"/>
      <c r="V941" s="445"/>
      <c r="W941" s="445"/>
      <c r="X941" s="445"/>
      <c r="Y941" s="445"/>
      <c r="Z941" s="445"/>
      <c r="AA941" s="445"/>
    </row>
    <row r="942" spans="3:27" x14ac:dyDescent="0.15">
      <c r="C942" s="445"/>
      <c r="D942" s="445"/>
      <c r="E942" s="445"/>
      <c r="F942" s="445"/>
      <c r="G942" s="445"/>
      <c r="H942" s="445"/>
      <c r="I942" s="445"/>
      <c r="J942" s="445"/>
      <c r="K942" s="445"/>
      <c r="L942" s="445"/>
      <c r="M942" s="445"/>
      <c r="N942" s="445"/>
      <c r="O942" s="445"/>
      <c r="P942" s="445"/>
      <c r="Q942" s="445"/>
      <c r="R942" s="445"/>
      <c r="S942" s="445"/>
      <c r="T942" s="445"/>
      <c r="U942" s="445"/>
      <c r="V942" s="445"/>
      <c r="W942" s="445"/>
      <c r="X942" s="445"/>
      <c r="Y942" s="445"/>
      <c r="Z942" s="445"/>
      <c r="AA942" s="445"/>
    </row>
    <row r="943" spans="3:27" x14ac:dyDescent="0.15">
      <c r="C943" s="445"/>
      <c r="D943" s="445"/>
      <c r="E943" s="445"/>
      <c r="F943" s="445"/>
      <c r="G943" s="445"/>
      <c r="H943" s="445"/>
      <c r="I943" s="445"/>
      <c r="J943" s="445"/>
      <c r="K943" s="445"/>
      <c r="L943" s="445"/>
      <c r="M943" s="445"/>
      <c r="N943" s="445"/>
      <c r="O943" s="445"/>
      <c r="P943" s="445"/>
      <c r="Q943" s="445"/>
      <c r="R943" s="445"/>
      <c r="S943" s="445"/>
      <c r="T943" s="445"/>
      <c r="U943" s="445"/>
      <c r="V943" s="445"/>
      <c r="W943" s="445"/>
      <c r="X943" s="445"/>
      <c r="Y943" s="445"/>
      <c r="Z943" s="445"/>
      <c r="AA943" s="445"/>
    </row>
    <row r="944" spans="3:27" x14ac:dyDescent="0.15">
      <c r="C944" s="445"/>
      <c r="D944" s="445"/>
      <c r="E944" s="445"/>
      <c r="F944" s="445"/>
      <c r="G944" s="445"/>
      <c r="H944" s="445"/>
      <c r="I944" s="445"/>
      <c r="J944" s="445"/>
      <c r="K944" s="445"/>
      <c r="L944" s="445"/>
      <c r="M944" s="445"/>
      <c r="N944" s="445"/>
      <c r="O944" s="445"/>
      <c r="P944" s="445"/>
      <c r="Q944" s="445"/>
      <c r="R944" s="445"/>
      <c r="S944" s="445"/>
      <c r="T944" s="445"/>
      <c r="U944" s="445"/>
      <c r="V944" s="445"/>
      <c r="W944" s="445"/>
      <c r="X944" s="445"/>
      <c r="Y944" s="445"/>
      <c r="Z944" s="445"/>
      <c r="AA944" s="445"/>
    </row>
    <row r="945" spans="3:27" x14ac:dyDescent="0.15">
      <c r="C945" s="445"/>
      <c r="D945" s="445"/>
      <c r="E945" s="445"/>
      <c r="F945" s="445"/>
      <c r="G945" s="445"/>
      <c r="H945" s="445"/>
      <c r="I945" s="445"/>
      <c r="J945" s="445"/>
      <c r="K945" s="445"/>
      <c r="L945" s="445"/>
      <c r="M945" s="445"/>
      <c r="N945" s="445"/>
      <c r="O945" s="445"/>
      <c r="P945" s="445"/>
      <c r="Q945" s="445"/>
      <c r="R945" s="445"/>
      <c r="S945" s="445"/>
      <c r="T945" s="445"/>
      <c r="U945" s="445"/>
      <c r="V945" s="445"/>
      <c r="W945" s="445"/>
      <c r="X945" s="445"/>
      <c r="Y945" s="445"/>
      <c r="Z945" s="445"/>
      <c r="AA945" s="445"/>
    </row>
    <row r="946" spans="3:27" x14ac:dyDescent="0.15">
      <c r="C946" s="445"/>
      <c r="D946" s="445"/>
      <c r="E946" s="445"/>
      <c r="F946" s="445"/>
      <c r="G946" s="445"/>
      <c r="H946" s="445"/>
      <c r="I946" s="445"/>
      <c r="J946" s="445"/>
      <c r="K946" s="445"/>
      <c r="L946" s="445"/>
      <c r="M946" s="445"/>
      <c r="N946" s="445"/>
      <c r="O946" s="445"/>
      <c r="P946" s="445"/>
      <c r="Q946" s="445"/>
      <c r="R946" s="445"/>
      <c r="S946" s="445"/>
      <c r="T946" s="445"/>
      <c r="U946" s="445"/>
      <c r="V946" s="445"/>
      <c r="W946" s="445"/>
      <c r="X946" s="445"/>
      <c r="Y946" s="445"/>
      <c r="Z946" s="445"/>
      <c r="AA946" s="445"/>
    </row>
    <row r="947" spans="3:27" x14ac:dyDescent="0.15">
      <c r="C947" s="445"/>
      <c r="D947" s="445"/>
      <c r="E947" s="445"/>
      <c r="F947" s="445"/>
      <c r="G947" s="445"/>
      <c r="H947" s="445"/>
      <c r="I947" s="445"/>
      <c r="J947" s="445"/>
      <c r="K947" s="445"/>
      <c r="L947" s="445"/>
      <c r="M947" s="445"/>
      <c r="N947" s="445"/>
      <c r="O947" s="445"/>
      <c r="P947" s="445"/>
      <c r="Q947" s="445"/>
      <c r="R947" s="445"/>
      <c r="S947" s="445"/>
      <c r="T947" s="445"/>
      <c r="U947" s="445"/>
      <c r="V947" s="445"/>
      <c r="W947" s="445"/>
      <c r="X947" s="445"/>
      <c r="Y947" s="445"/>
      <c r="Z947" s="445"/>
      <c r="AA947" s="445"/>
    </row>
    <row r="948" spans="3:27" x14ac:dyDescent="0.15">
      <c r="C948" s="445"/>
      <c r="D948" s="445"/>
      <c r="E948" s="445"/>
      <c r="F948" s="445"/>
      <c r="G948" s="445"/>
      <c r="H948" s="445"/>
      <c r="I948" s="445"/>
      <c r="J948" s="445"/>
      <c r="K948" s="445"/>
      <c r="L948" s="445"/>
      <c r="M948" s="445"/>
      <c r="N948" s="445"/>
      <c r="O948" s="445"/>
      <c r="P948" s="445"/>
      <c r="Q948" s="445"/>
      <c r="R948" s="445"/>
      <c r="S948" s="445"/>
      <c r="T948" s="445"/>
      <c r="U948" s="445"/>
      <c r="V948" s="445"/>
      <c r="W948" s="445"/>
      <c r="X948" s="445"/>
      <c r="Y948" s="445"/>
      <c r="Z948" s="445"/>
      <c r="AA948" s="445"/>
    </row>
    <row r="949" spans="3:27" x14ac:dyDescent="0.15">
      <c r="C949" s="445"/>
      <c r="D949" s="445"/>
      <c r="E949" s="445"/>
      <c r="F949" s="445"/>
      <c r="G949" s="445"/>
      <c r="H949" s="445"/>
      <c r="I949" s="445"/>
      <c r="J949" s="445"/>
      <c r="K949" s="445"/>
      <c r="L949" s="445"/>
      <c r="M949" s="445"/>
      <c r="N949" s="445"/>
      <c r="O949" s="445"/>
      <c r="P949" s="445"/>
      <c r="Q949" s="445"/>
      <c r="R949" s="445"/>
      <c r="S949" s="445"/>
      <c r="T949" s="445"/>
      <c r="U949" s="445"/>
      <c r="V949" s="445"/>
      <c r="W949" s="445"/>
      <c r="X949" s="445"/>
      <c r="Y949" s="445"/>
      <c r="Z949" s="445"/>
      <c r="AA949" s="445"/>
    </row>
    <row r="950" spans="3:27" x14ac:dyDescent="0.15">
      <c r="C950" s="445"/>
      <c r="D950" s="445"/>
      <c r="E950" s="445"/>
      <c r="F950" s="445"/>
      <c r="G950" s="445"/>
      <c r="H950" s="445"/>
      <c r="I950" s="445"/>
      <c r="J950" s="445"/>
      <c r="K950" s="445"/>
      <c r="L950" s="445"/>
      <c r="M950" s="445"/>
      <c r="N950" s="445"/>
      <c r="O950" s="445"/>
      <c r="P950" s="445"/>
      <c r="Q950" s="445"/>
      <c r="R950" s="445"/>
      <c r="S950" s="445"/>
      <c r="T950" s="445"/>
      <c r="U950" s="445"/>
      <c r="V950" s="445"/>
      <c r="W950" s="445"/>
      <c r="X950" s="445"/>
      <c r="Y950" s="445"/>
      <c r="Z950" s="445"/>
      <c r="AA950" s="445"/>
    </row>
    <row r="951" spans="3:27" x14ac:dyDescent="0.15">
      <c r="C951" s="445"/>
      <c r="D951" s="445"/>
      <c r="E951" s="445"/>
      <c r="F951" s="445"/>
      <c r="G951" s="445"/>
      <c r="H951" s="445"/>
      <c r="I951" s="445"/>
      <c r="J951" s="445"/>
      <c r="K951" s="445"/>
      <c r="L951" s="445"/>
      <c r="M951" s="445"/>
      <c r="N951" s="445"/>
      <c r="O951" s="445"/>
      <c r="P951" s="445"/>
      <c r="Q951" s="445"/>
      <c r="R951" s="445"/>
      <c r="S951" s="445"/>
      <c r="T951" s="445"/>
      <c r="U951" s="445"/>
      <c r="V951" s="445"/>
      <c r="W951" s="445"/>
      <c r="X951" s="445"/>
      <c r="Y951" s="445"/>
      <c r="Z951" s="445"/>
      <c r="AA951" s="445"/>
    </row>
    <row r="952" spans="3:27" x14ac:dyDescent="0.15">
      <c r="C952" s="445"/>
      <c r="D952" s="445"/>
      <c r="E952" s="445"/>
      <c r="F952" s="445"/>
      <c r="G952" s="445"/>
      <c r="H952" s="445"/>
      <c r="I952" s="445"/>
      <c r="J952" s="445"/>
      <c r="K952" s="445"/>
      <c r="L952" s="445"/>
      <c r="M952" s="445"/>
      <c r="N952" s="445"/>
      <c r="O952" s="445"/>
      <c r="P952" s="445"/>
      <c r="Q952" s="445"/>
      <c r="R952" s="445"/>
      <c r="S952" s="445"/>
      <c r="T952" s="445"/>
      <c r="U952" s="445"/>
      <c r="V952" s="445"/>
      <c r="W952" s="445"/>
      <c r="X952" s="445"/>
      <c r="Y952" s="445"/>
      <c r="Z952" s="445"/>
      <c r="AA952" s="445"/>
    </row>
    <row r="953" spans="3:27" x14ac:dyDescent="0.15">
      <c r="C953" s="445"/>
      <c r="D953" s="445"/>
      <c r="E953" s="445"/>
      <c r="F953" s="445"/>
      <c r="G953" s="445"/>
      <c r="H953" s="445"/>
      <c r="I953" s="445"/>
      <c r="J953" s="445"/>
      <c r="K953" s="445"/>
      <c r="L953" s="445"/>
      <c r="M953" s="445"/>
      <c r="N953" s="445"/>
      <c r="O953" s="445"/>
      <c r="P953" s="445"/>
      <c r="Q953" s="445"/>
      <c r="R953" s="445"/>
      <c r="S953" s="445"/>
      <c r="T953" s="445"/>
      <c r="U953" s="445"/>
      <c r="V953" s="445"/>
      <c r="W953" s="445"/>
      <c r="X953" s="445"/>
      <c r="Y953" s="445"/>
      <c r="Z953" s="445"/>
      <c r="AA953" s="445"/>
    </row>
    <row r="954" spans="3:27" x14ac:dyDescent="0.15">
      <c r="C954" s="445"/>
      <c r="D954" s="445"/>
      <c r="E954" s="445"/>
      <c r="F954" s="445"/>
      <c r="G954" s="445"/>
      <c r="H954" s="445"/>
      <c r="I954" s="445"/>
      <c r="J954" s="445"/>
      <c r="K954" s="445"/>
      <c r="L954" s="445"/>
      <c r="M954" s="445"/>
      <c r="N954" s="445"/>
      <c r="O954" s="445"/>
      <c r="P954" s="445"/>
      <c r="Q954" s="445"/>
      <c r="R954" s="445"/>
      <c r="S954" s="445"/>
      <c r="T954" s="445"/>
      <c r="U954" s="445"/>
      <c r="V954" s="445"/>
      <c r="W954" s="445"/>
      <c r="X954" s="445"/>
      <c r="Y954" s="445"/>
      <c r="Z954" s="445"/>
      <c r="AA954" s="445"/>
    </row>
    <row r="955" spans="3:27" x14ac:dyDescent="0.15">
      <c r="C955" s="445"/>
      <c r="D955" s="445"/>
      <c r="E955" s="445"/>
      <c r="F955" s="445"/>
      <c r="G955" s="445"/>
      <c r="H955" s="445"/>
      <c r="I955" s="445"/>
      <c r="J955" s="445"/>
      <c r="K955" s="445"/>
      <c r="L955" s="445"/>
      <c r="M955" s="445"/>
      <c r="N955" s="445"/>
      <c r="O955" s="445"/>
      <c r="P955" s="445"/>
      <c r="Q955" s="445"/>
      <c r="R955" s="445"/>
      <c r="S955" s="445"/>
      <c r="T955" s="445"/>
      <c r="U955" s="445"/>
      <c r="V955" s="445"/>
      <c r="W955" s="445"/>
      <c r="X955" s="445"/>
      <c r="Y955" s="445"/>
      <c r="Z955" s="445"/>
      <c r="AA955" s="445"/>
    </row>
    <row r="956" spans="3:27" x14ac:dyDescent="0.15">
      <c r="C956" s="445"/>
      <c r="D956" s="445"/>
      <c r="E956" s="445"/>
      <c r="F956" s="445"/>
      <c r="G956" s="445"/>
      <c r="H956" s="445"/>
      <c r="I956" s="445"/>
      <c r="J956" s="445"/>
      <c r="K956" s="445"/>
      <c r="L956" s="445"/>
      <c r="M956" s="445"/>
      <c r="N956" s="445"/>
      <c r="O956" s="445"/>
      <c r="P956" s="445"/>
      <c r="Q956" s="445"/>
      <c r="R956" s="445"/>
      <c r="S956" s="445"/>
      <c r="T956" s="445"/>
      <c r="U956" s="445"/>
      <c r="V956" s="445"/>
      <c r="W956" s="445"/>
      <c r="X956" s="445"/>
      <c r="Y956" s="445"/>
      <c r="Z956" s="445"/>
      <c r="AA956" s="445"/>
    </row>
    <row r="957" spans="3:27" x14ac:dyDescent="0.15">
      <c r="C957" s="445"/>
      <c r="D957" s="445"/>
      <c r="E957" s="445"/>
      <c r="F957" s="445"/>
      <c r="G957" s="445"/>
      <c r="H957" s="445"/>
      <c r="I957" s="445"/>
      <c r="J957" s="445"/>
      <c r="K957" s="445"/>
      <c r="L957" s="445"/>
      <c r="M957" s="445"/>
      <c r="N957" s="445"/>
      <c r="O957" s="445"/>
      <c r="P957" s="445"/>
      <c r="Q957" s="445"/>
      <c r="R957" s="445"/>
      <c r="S957" s="445"/>
      <c r="T957" s="445"/>
      <c r="U957" s="445"/>
      <c r="V957" s="445"/>
      <c r="W957" s="445"/>
      <c r="X957" s="445"/>
      <c r="Y957" s="445"/>
      <c r="Z957" s="445"/>
      <c r="AA957" s="445"/>
    </row>
    <row r="958" spans="3:27" x14ac:dyDescent="0.15">
      <c r="C958" s="445"/>
      <c r="D958" s="445"/>
      <c r="E958" s="445"/>
      <c r="F958" s="445"/>
      <c r="G958" s="445"/>
      <c r="H958" s="445"/>
      <c r="I958" s="445"/>
      <c r="J958" s="445"/>
      <c r="K958" s="445"/>
      <c r="L958" s="445"/>
      <c r="M958" s="445"/>
      <c r="N958" s="445"/>
      <c r="O958" s="445"/>
      <c r="P958" s="445"/>
      <c r="Q958" s="445"/>
      <c r="R958" s="445"/>
      <c r="S958" s="445"/>
      <c r="T958" s="445"/>
      <c r="U958" s="445"/>
      <c r="V958" s="445"/>
      <c r="W958" s="445"/>
      <c r="X958" s="445"/>
      <c r="Y958" s="445"/>
      <c r="Z958" s="445"/>
      <c r="AA958" s="445"/>
    </row>
    <row r="959" spans="3:27" x14ac:dyDescent="0.15">
      <c r="C959" s="445"/>
      <c r="D959" s="445"/>
      <c r="E959" s="445"/>
      <c r="F959" s="445"/>
      <c r="G959" s="445"/>
      <c r="H959" s="445"/>
      <c r="I959" s="445"/>
      <c r="J959" s="445"/>
      <c r="K959" s="445"/>
      <c r="L959" s="445"/>
      <c r="M959" s="445"/>
      <c r="N959" s="445"/>
      <c r="O959" s="445"/>
      <c r="P959" s="445"/>
      <c r="Q959" s="445"/>
      <c r="R959" s="445"/>
      <c r="S959" s="445"/>
      <c r="T959" s="445"/>
      <c r="U959" s="445"/>
      <c r="V959" s="445"/>
      <c r="W959" s="445"/>
      <c r="X959" s="445"/>
      <c r="Y959" s="445"/>
      <c r="Z959" s="445"/>
      <c r="AA959" s="445"/>
    </row>
    <row r="960" spans="3:27" x14ac:dyDescent="0.15">
      <c r="C960" s="445"/>
      <c r="D960" s="445"/>
      <c r="E960" s="445"/>
      <c r="F960" s="445"/>
      <c r="G960" s="445"/>
      <c r="H960" s="445"/>
      <c r="I960" s="445"/>
      <c r="J960" s="445"/>
      <c r="K960" s="445"/>
      <c r="L960" s="445"/>
      <c r="M960" s="445"/>
      <c r="N960" s="445"/>
      <c r="O960" s="445"/>
      <c r="P960" s="445"/>
      <c r="Q960" s="445"/>
      <c r="R960" s="445"/>
      <c r="S960" s="445"/>
      <c r="T960" s="445"/>
      <c r="U960" s="445"/>
      <c r="V960" s="445"/>
      <c r="W960" s="445"/>
      <c r="X960" s="445"/>
      <c r="Y960" s="445"/>
      <c r="Z960" s="445"/>
      <c r="AA960" s="445"/>
    </row>
    <row r="961" spans="3:27" x14ac:dyDescent="0.15">
      <c r="C961" s="445"/>
      <c r="D961" s="445"/>
      <c r="E961" s="445"/>
      <c r="F961" s="445"/>
      <c r="G961" s="445"/>
      <c r="H961" s="445"/>
      <c r="I961" s="445"/>
      <c r="J961" s="445"/>
      <c r="K961" s="445"/>
      <c r="L961" s="445"/>
      <c r="M961" s="445"/>
      <c r="N961" s="445"/>
      <c r="O961" s="445"/>
      <c r="P961" s="445"/>
      <c r="Q961" s="445"/>
      <c r="R961" s="445"/>
      <c r="S961" s="445"/>
      <c r="T961" s="445"/>
      <c r="U961" s="445"/>
      <c r="V961" s="445"/>
      <c r="W961" s="445"/>
      <c r="X961" s="445"/>
      <c r="Y961" s="445"/>
      <c r="Z961" s="445"/>
      <c r="AA961" s="445"/>
    </row>
    <row r="962" spans="3:27" x14ac:dyDescent="0.15">
      <c r="C962" s="445"/>
      <c r="D962" s="445"/>
      <c r="E962" s="445"/>
      <c r="F962" s="445"/>
      <c r="G962" s="445"/>
      <c r="H962" s="445"/>
      <c r="I962" s="445"/>
      <c r="J962" s="445"/>
      <c r="K962" s="445"/>
      <c r="L962" s="445"/>
      <c r="M962" s="445"/>
      <c r="N962" s="445"/>
      <c r="O962" s="445"/>
      <c r="P962" s="445"/>
      <c r="Q962" s="445"/>
      <c r="R962" s="445"/>
      <c r="S962" s="445"/>
      <c r="T962" s="445"/>
      <c r="U962" s="445"/>
      <c r="V962" s="445"/>
      <c r="W962" s="445"/>
      <c r="X962" s="445"/>
      <c r="Y962" s="445"/>
      <c r="Z962" s="445"/>
      <c r="AA962" s="445"/>
    </row>
    <row r="963" spans="3:27" x14ac:dyDescent="0.15">
      <c r="C963" s="445"/>
      <c r="D963" s="445"/>
      <c r="E963" s="445"/>
      <c r="F963" s="445"/>
      <c r="G963" s="445"/>
      <c r="H963" s="445"/>
      <c r="I963" s="445"/>
      <c r="J963" s="445"/>
      <c r="K963" s="445"/>
      <c r="L963" s="445"/>
      <c r="M963" s="445"/>
      <c r="N963" s="445"/>
      <c r="O963" s="445"/>
      <c r="P963" s="445"/>
      <c r="Q963" s="445"/>
      <c r="R963" s="445"/>
      <c r="S963" s="445"/>
      <c r="T963" s="445"/>
      <c r="U963" s="445"/>
      <c r="V963" s="445"/>
      <c r="W963" s="445"/>
      <c r="X963" s="445"/>
      <c r="Y963" s="445"/>
      <c r="Z963" s="445"/>
      <c r="AA963" s="445"/>
    </row>
    <row r="964" spans="3:27" x14ac:dyDescent="0.15">
      <c r="C964" s="445"/>
      <c r="D964" s="445"/>
      <c r="E964" s="445"/>
      <c r="F964" s="445"/>
      <c r="G964" s="445"/>
      <c r="H964" s="445"/>
      <c r="I964" s="445"/>
      <c r="J964" s="445"/>
      <c r="K964" s="445"/>
      <c r="L964" s="445"/>
      <c r="M964" s="445"/>
      <c r="N964" s="445"/>
      <c r="O964" s="445"/>
      <c r="P964" s="445"/>
      <c r="Q964" s="445"/>
      <c r="R964" s="445"/>
      <c r="S964" s="445"/>
      <c r="T964" s="445"/>
      <c r="U964" s="445"/>
      <c r="V964" s="445"/>
      <c r="W964" s="445"/>
      <c r="X964" s="445"/>
      <c r="Y964" s="445"/>
      <c r="Z964" s="445"/>
      <c r="AA964" s="445"/>
    </row>
    <row r="965" spans="3:27" x14ac:dyDescent="0.15">
      <c r="C965" s="445"/>
      <c r="D965" s="445"/>
      <c r="E965" s="445"/>
      <c r="F965" s="445"/>
      <c r="G965" s="445"/>
      <c r="H965" s="445"/>
      <c r="I965" s="445"/>
      <c r="J965" s="445"/>
      <c r="K965" s="445"/>
      <c r="L965" s="445"/>
      <c r="M965" s="445"/>
      <c r="N965" s="445"/>
      <c r="O965" s="445"/>
      <c r="P965" s="445"/>
      <c r="Q965" s="445"/>
      <c r="R965" s="445"/>
      <c r="S965" s="445"/>
      <c r="T965" s="445"/>
      <c r="U965" s="445"/>
      <c r="V965" s="445"/>
      <c r="W965" s="445"/>
      <c r="X965" s="445"/>
      <c r="Y965" s="445"/>
      <c r="Z965" s="445"/>
      <c r="AA965" s="445"/>
    </row>
    <row r="966" spans="3:27" x14ac:dyDescent="0.15">
      <c r="C966" s="445"/>
      <c r="D966" s="445"/>
      <c r="E966" s="445"/>
      <c r="F966" s="445"/>
      <c r="G966" s="445"/>
      <c r="H966" s="445"/>
      <c r="I966" s="445"/>
      <c r="J966" s="445"/>
      <c r="K966" s="445"/>
      <c r="L966" s="445"/>
      <c r="M966" s="445"/>
      <c r="N966" s="445"/>
      <c r="O966" s="445"/>
      <c r="P966" s="445"/>
      <c r="Q966" s="445"/>
      <c r="R966" s="445"/>
      <c r="S966" s="445"/>
      <c r="T966" s="445"/>
      <c r="U966" s="445"/>
      <c r="V966" s="445"/>
      <c r="W966" s="445"/>
      <c r="X966" s="445"/>
      <c r="Y966" s="445"/>
      <c r="Z966" s="445"/>
      <c r="AA966" s="445"/>
    </row>
    <row r="967" spans="3:27" x14ac:dyDescent="0.15">
      <c r="C967" s="445"/>
      <c r="D967" s="445"/>
      <c r="E967" s="445"/>
      <c r="F967" s="445"/>
      <c r="G967" s="445"/>
      <c r="H967" s="445"/>
      <c r="I967" s="445"/>
      <c r="J967" s="445"/>
      <c r="K967" s="445"/>
      <c r="L967" s="445"/>
      <c r="M967" s="445"/>
      <c r="N967" s="445"/>
      <c r="O967" s="445"/>
      <c r="P967" s="445"/>
      <c r="Q967" s="445"/>
      <c r="R967" s="445"/>
      <c r="S967" s="445"/>
      <c r="T967" s="445"/>
      <c r="U967" s="445"/>
      <c r="V967" s="445"/>
      <c r="W967" s="445"/>
      <c r="X967" s="445"/>
      <c r="Y967" s="445"/>
      <c r="Z967" s="445"/>
      <c r="AA967" s="445"/>
    </row>
    <row r="968" spans="3:27" x14ac:dyDescent="0.15">
      <c r="C968" s="445"/>
      <c r="D968" s="445"/>
      <c r="E968" s="445"/>
      <c r="F968" s="445"/>
      <c r="G968" s="445"/>
      <c r="H968" s="445"/>
      <c r="I968" s="445"/>
      <c r="J968" s="445"/>
      <c r="K968" s="445"/>
      <c r="L968" s="445"/>
      <c r="M968" s="445"/>
      <c r="N968" s="445"/>
      <c r="O968" s="445"/>
      <c r="P968" s="445"/>
      <c r="Q968" s="445"/>
      <c r="R968" s="445"/>
      <c r="S968" s="445"/>
      <c r="T968" s="445"/>
      <c r="U968" s="445"/>
      <c r="V968" s="445"/>
      <c r="W968" s="445"/>
      <c r="X968" s="445"/>
      <c r="Y968" s="445"/>
      <c r="Z968" s="445"/>
      <c r="AA968" s="445"/>
    </row>
    <row r="969" spans="3:27" x14ac:dyDescent="0.15">
      <c r="C969" s="445"/>
      <c r="D969" s="445"/>
      <c r="E969" s="445"/>
      <c r="F969" s="445"/>
      <c r="G969" s="445"/>
      <c r="H969" s="445"/>
      <c r="I969" s="445"/>
      <c r="J969" s="445"/>
      <c r="K969" s="445"/>
      <c r="L969" s="445"/>
      <c r="M969" s="445"/>
      <c r="N969" s="445"/>
      <c r="O969" s="445"/>
      <c r="P969" s="445"/>
      <c r="Q969" s="445"/>
      <c r="R969" s="445"/>
      <c r="S969" s="445"/>
      <c r="T969" s="445"/>
      <c r="U969" s="445"/>
      <c r="V969" s="445"/>
      <c r="W969" s="445"/>
      <c r="X969" s="445"/>
      <c r="Y969" s="445"/>
      <c r="Z969" s="445"/>
      <c r="AA969" s="445"/>
    </row>
    <row r="970" spans="3:27" x14ac:dyDescent="0.15">
      <c r="C970" s="445"/>
      <c r="D970" s="445"/>
      <c r="E970" s="445"/>
      <c r="F970" s="445"/>
      <c r="G970" s="445"/>
      <c r="H970" s="445"/>
      <c r="I970" s="445"/>
      <c r="J970" s="445"/>
      <c r="K970" s="445"/>
      <c r="L970" s="445"/>
      <c r="M970" s="445"/>
      <c r="N970" s="445"/>
      <c r="O970" s="445"/>
      <c r="P970" s="445"/>
      <c r="Q970" s="445"/>
      <c r="R970" s="445"/>
      <c r="S970" s="445"/>
      <c r="T970" s="445"/>
      <c r="U970" s="445"/>
      <c r="V970" s="445"/>
      <c r="W970" s="445"/>
      <c r="X970" s="445"/>
      <c r="Y970" s="445"/>
      <c r="Z970" s="445"/>
      <c r="AA970" s="445"/>
    </row>
    <row r="971" spans="3:27" x14ac:dyDescent="0.15">
      <c r="C971" s="445"/>
      <c r="D971" s="445"/>
      <c r="E971" s="445"/>
      <c r="F971" s="445"/>
      <c r="G971" s="445"/>
      <c r="H971" s="445"/>
      <c r="I971" s="445"/>
      <c r="J971" s="445"/>
      <c r="K971" s="445"/>
      <c r="L971" s="445"/>
      <c r="M971" s="445"/>
      <c r="N971" s="445"/>
      <c r="O971" s="445"/>
      <c r="P971" s="445"/>
      <c r="Q971" s="445"/>
      <c r="R971" s="445"/>
      <c r="S971" s="445"/>
      <c r="T971" s="445"/>
      <c r="U971" s="445"/>
      <c r="V971" s="445"/>
      <c r="W971" s="445"/>
      <c r="X971" s="445"/>
      <c r="Y971" s="445"/>
      <c r="Z971" s="445"/>
      <c r="AA971" s="445"/>
    </row>
    <row r="972" spans="3:27" x14ac:dyDescent="0.15">
      <c r="C972" s="445"/>
      <c r="D972" s="445"/>
      <c r="E972" s="445"/>
      <c r="F972" s="445"/>
      <c r="G972" s="445"/>
      <c r="H972" s="445"/>
      <c r="I972" s="445"/>
      <c r="J972" s="445"/>
      <c r="K972" s="445"/>
      <c r="L972" s="445"/>
      <c r="M972" s="445"/>
      <c r="N972" s="445"/>
      <c r="O972" s="445"/>
      <c r="P972" s="445"/>
      <c r="Q972" s="445"/>
      <c r="R972" s="445"/>
      <c r="S972" s="445"/>
      <c r="T972" s="445"/>
      <c r="U972" s="445"/>
      <c r="V972" s="445"/>
      <c r="W972" s="445"/>
      <c r="X972" s="445"/>
      <c r="Y972" s="445"/>
      <c r="Z972" s="445"/>
      <c r="AA972" s="445"/>
    </row>
    <row r="973" spans="3:27" x14ac:dyDescent="0.15">
      <c r="C973" s="445"/>
      <c r="D973" s="445"/>
      <c r="E973" s="445"/>
      <c r="F973" s="445"/>
      <c r="G973" s="445"/>
      <c r="H973" s="445"/>
      <c r="I973" s="445"/>
      <c r="J973" s="445"/>
      <c r="K973" s="445"/>
      <c r="L973" s="445"/>
      <c r="M973" s="445"/>
      <c r="N973" s="445"/>
      <c r="O973" s="445"/>
      <c r="P973" s="445"/>
      <c r="Q973" s="445"/>
      <c r="R973" s="445"/>
      <c r="S973" s="445"/>
      <c r="T973" s="445"/>
      <c r="U973" s="445"/>
      <c r="V973" s="445"/>
      <c r="W973" s="445"/>
      <c r="X973" s="445"/>
      <c r="Y973" s="445"/>
      <c r="Z973" s="445"/>
      <c r="AA973" s="445"/>
    </row>
    <row r="974" spans="3:27" x14ac:dyDescent="0.15">
      <c r="C974" s="445"/>
      <c r="D974" s="445"/>
      <c r="E974" s="445"/>
      <c r="F974" s="445"/>
      <c r="G974" s="445"/>
      <c r="H974" s="445"/>
      <c r="I974" s="445"/>
      <c r="J974" s="445"/>
      <c r="K974" s="445"/>
      <c r="L974" s="445"/>
      <c r="M974" s="445"/>
      <c r="N974" s="445"/>
      <c r="O974" s="445"/>
      <c r="P974" s="445"/>
      <c r="Q974" s="445"/>
      <c r="R974" s="445"/>
      <c r="S974" s="445"/>
      <c r="T974" s="445"/>
      <c r="U974" s="445"/>
      <c r="V974" s="445"/>
      <c r="W974" s="445"/>
      <c r="X974" s="445"/>
      <c r="Y974" s="445"/>
      <c r="Z974" s="445"/>
      <c r="AA974" s="445"/>
    </row>
    <row r="975" spans="3:27" x14ac:dyDescent="0.15">
      <c r="C975" s="445"/>
      <c r="D975" s="445"/>
      <c r="E975" s="445"/>
      <c r="F975" s="445"/>
      <c r="G975" s="445"/>
      <c r="H975" s="445"/>
      <c r="I975" s="445"/>
      <c r="J975" s="445"/>
      <c r="K975" s="445"/>
      <c r="L975" s="445"/>
      <c r="M975" s="445"/>
      <c r="N975" s="445"/>
      <c r="O975" s="445"/>
      <c r="P975" s="445"/>
      <c r="Q975" s="445"/>
      <c r="R975" s="445"/>
      <c r="S975" s="445"/>
      <c r="T975" s="445"/>
      <c r="U975" s="445"/>
      <c r="V975" s="445"/>
      <c r="W975" s="445"/>
      <c r="X975" s="445"/>
      <c r="Y975" s="445"/>
      <c r="Z975" s="445"/>
      <c r="AA975" s="445"/>
    </row>
    <row r="976" spans="3:27" x14ac:dyDescent="0.15">
      <c r="C976" s="445"/>
      <c r="D976" s="445"/>
      <c r="E976" s="445"/>
      <c r="F976" s="445"/>
      <c r="G976" s="445"/>
      <c r="H976" s="445"/>
      <c r="I976" s="445"/>
      <c r="J976" s="445"/>
      <c r="K976" s="445"/>
      <c r="L976" s="445"/>
      <c r="M976" s="445"/>
      <c r="N976" s="445"/>
      <c r="O976" s="445"/>
      <c r="P976" s="445"/>
      <c r="Q976" s="445"/>
      <c r="R976" s="445"/>
      <c r="S976" s="445"/>
      <c r="T976" s="445"/>
      <c r="U976" s="445"/>
      <c r="V976" s="445"/>
      <c r="W976" s="445"/>
      <c r="X976" s="445"/>
      <c r="Y976" s="445"/>
      <c r="Z976" s="445"/>
      <c r="AA976" s="445"/>
    </row>
    <row r="977" spans="3:27" x14ac:dyDescent="0.15">
      <c r="C977" s="445"/>
      <c r="D977" s="445"/>
      <c r="E977" s="445"/>
      <c r="F977" s="445"/>
      <c r="G977" s="445"/>
      <c r="H977" s="445"/>
      <c r="I977" s="445"/>
      <c r="J977" s="445"/>
      <c r="K977" s="445"/>
      <c r="L977" s="445"/>
      <c r="M977" s="445"/>
      <c r="N977" s="445"/>
      <c r="O977" s="445"/>
      <c r="P977" s="445"/>
      <c r="Q977" s="445"/>
      <c r="R977" s="445"/>
      <c r="S977" s="445"/>
      <c r="T977" s="445"/>
      <c r="U977" s="445"/>
      <c r="V977" s="445"/>
      <c r="W977" s="445"/>
      <c r="X977" s="445"/>
      <c r="Y977" s="445"/>
      <c r="Z977" s="445"/>
      <c r="AA977" s="445"/>
    </row>
    <row r="978" spans="3:27" x14ac:dyDescent="0.15">
      <c r="C978" s="445"/>
      <c r="D978" s="445"/>
      <c r="E978" s="445"/>
      <c r="F978" s="445"/>
      <c r="G978" s="445"/>
      <c r="H978" s="445"/>
      <c r="I978" s="445"/>
      <c r="J978" s="445"/>
      <c r="K978" s="445"/>
      <c r="L978" s="445"/>
      <c r="M978" s="445"/>
      <c r="N978" s="445"/>
      <c r="O978" s="445"/>
      <c r="P978" s="445"/>
      <c r="Q978" s="445"/>
      <c r="R978" s="445"/>
      <c r="S978" s="445"/>
      <c r="T978" s="445"/>
      <c r="U978" s="445"/>
      <c r="V978" s="445"/>
      <c r="W978" s="445"/>
      <c r="X978" s="445"/>
      <c r="Y978" s="445"/>
      <c r="Z978" s="445"/>
      <c r="AA978" s="445"/>
    </row>
    <row r="979" spans="3:27" x14ac:dyDescent="0.15">
      <c r="C979" s="445"/>
      <c r="D979" s="445"/>
      <c r="E979" s="445"/>
      <c r="F979" s="445"/>
      <c r="G979" s="445"/>
      <c r="H979" s="445"/>
      <c r="I979" s="445"/>
      <c r="J979" s="445"/>
      <c r="K979" s="445"/>
      <c r="L979" s="445"/>
      <c r="M979" s="445"/>
      <c r="N979" s="445"/>
      <c r="O979" s="445"/>
      <c r="P979" s="445"/>
      <c r="Q979" s="445"/>
      <c r="R979" s="445"/>
      <c r="S979" s="445"/>
      <c r="T979" s="445"/>
      <c r="U979" s="445"/>
      <c r="V979" s="445"/>
      <c r="W979" s="445"/>
      <c r="X979" s="445"/>
      <c r="Y979" s="445"/>
      <c r="Z979" s="445"/>
      <c r="AA979" s="445"/>
    </row>
    <row r="980" spans="3:27" x14ac:dyDescent="0.15">
      <c r="C980" s="445"/>
      <c r="D980" s="445"/>
      <c r="E980" s="445"/>
      <c r="F980" s="445"/>
      <c r="G980" s="445"/>
      <c r="H980" s="445"/>
      <c r="I980" s="445"/>
      <c r="J980" s="445"/>
      <c r="K980" s="445"/>
      <c r="L980" s="445"/>
      <c r="M980" s="445"/>
      <c r="N980" s="445"/>
      <c r="O980" s="445"/>
      <c r="P980" s="445"/>
      <c r="Q980" s="445"/>
      <c r="R980" s="445"/>
      <c r="S980" s="445"/>
      <c r="T980" s="445"/>
      <c r="U980" s="445"/>
      <c r="V980" s="445"/>
      <c r="W980" s="445"/>
      <c r="X980" s="445"/>
      <c r="Y980" s="445"/>
      <c r="Z980" s="445"/>
      <c r="AA980" s="445"/>
    </row>
    <row r="981" spans="3:27" x14ac:dyDescent="0.15">
      <c r="C981" s="445"/>
      <c r="D981" s="445"/>
      <c r="E981" s="445"/>
      <c r="F981" s="445"/>
      <c r="G981" s="445"/>
      <c r="H981" s="445"/>
      <c r="I981" s="445"/>
      <c r="J981" s="445"/>
      <c r="K981" s="445"/>
      <c r="L981" s="445"/>
      <c r="M981" s="445"/>
      <c r="N981" s="445"/>
      <c r="O981" s="445"/>
      <c r="P981" s="445"/>
      <c r="Q981" s="445"/>
      <c r="R981" s="445"/>
      <c r="S981" s="445"/>
      <c r="T981" s="445"/>
      <c r="U981" s="445"/>
      <c r="V981" s="445"/>
      <c r="W981" s="445"/>
      <c r="X981" s="445"/>
      <c r="Y981" s="445"/>
      <c r="Z981" s="445"/>
      <c r="AA981" s="445"/>
    </row>
    <row r="982" spans="3:27" x14ac:dyDescent="0.15">
      <c r="C982" s="445"/>
      <c r="D982" s="445"/>
      <c r="E982" s="445"/>
      <c r="F982" s="445"/>
      <c r="G982" s="445"/>
      <c r="H982" s="445"/>
      <c r="I982" s="445"/>
      <c r="J982" s="445"/>
      <c r="K982" s="445"/>
      <c r="L982" s="445"/>
      <c r="M982" s="445"/>
      <c r="N982" s="445"/>
      <c r="O982" s="445"/>
      <c r="P982" s="445"/>
      <c r="Q982" s="445"/>
      <c r="R982" s="445"/>
      <c r="S982" s="445"/>
      <c r="T982" s="445"/>
      <c r="U982" s="445"/>
      <c r="V982" s="445"/>
      <c r="W982" s="445"/>
      <c r="X982" s="445"/>
      <c r="Y982" s="445"/>
      <c r="Z982" s="445"/>
      <c r="AA982" s="445"/>
    </row>
    <row r="983" spans="3:27" x14ac:dyDescent="0.15">
      <c r="C983" s="445"/>
      <c r="D983" s="445"/>
      <c r="E983" s="445"/>
      <c r="F983" s="445"/>
      <c r="G983" s="445"/>
      <c r="H983" s="445"/>
      <c r="I983" s="445"/>
      <c r="J983" s="445"/>
      <c r="K983" s="445"/>
      <c r="L983" s="445"/>
      <c r="M983" s="445"/>
      <c r="N983" s="445"/>
      <c r="O983" s="445"/>
      <c r="P983" s="445"/>
      <c r="Q983" s="445"/>
      <c r="R983" s="445"/>
      <c r="S983" s="445"/>
      <c r="T983" s="445"/>
      <c r="U983" s="445"/>
      <c r="V983" s="445"/>
      <c r="W983" s="445"/>
      <c r="X983" s="445"/>
      <c r="Y983" s="445"/>
      <c r="Z983" s="445"/>
      <c r="AA983" s="445"/>
    </row>
    <row r="984" spans="3:27" x14ac:dyDescent="0.15">
      <c r="C984" s="445"/>
      <c r="D984" s="445"/>
      <c r="E984" s="445"/>
      <c r="F984" s="445"/>
      <c r="G984" s="445"/>
      <c r="H984" s="445"/>
      <c r="I984" s="445"/>
      <c r="J984" s="445"/>
      <c r="K984" s="445"/>
      <c r="L984" s="445"/>
      <c r="M984" s="445"/>
      <c r="N984" s="445"/>
      <c r="O984" s="445"/>
      <c r="P984" s="445"/>
      <c r="Q984" s="445"/>
      <c r="R984" s="445"/>
      <c r="S984" s="445"/>
      <c r="T984" s="445"/>
      <c r="U984" s="445"/>
      <c r="V984" s="445"/>
      <c r="W984" s="445"/>
      <c r="X984" s="445"/>
      <c r="Y984" s="445"/>
      <c r="Z984" s="445"/>
      <c r="AA984" s="445"/>
    </row>
    <row r="985" spans="3:27" x14ac:dyDescent="0.15">
      <c r="C985" s="445"/>
      <c r="D985" s="445"/>
      <c r="E985" s="445"/>
      <c r="F985" s="445"/>
      <c r="G985" s="445"/>
      <c r="H985" s="445"/>
      <c r="I985" s="445"/>
      <c r="J985" s="445"/>
      <c r="K985" s="445"/>
      <c r="L985" s="445"/>
      <c r="M985" s="445"/>
      <c r="N985" s="445"/>
      <c r="O985" s="445"/>
      <c r="P985" s="445"/>
      <c r="Q985" s="445"/>
      <c r="R985" s="445"/>
      <c r="S985" s="445"/>
      <c r="T985" s="445"/>
      <c r="U985" s="445"/>
      <c r="V985" s="445"/>
      <c r="W985" s="445"/>
      <c r="X985" s="445"/>
      <c r="Y985" s="445"/>
      <c r="Z985" s="445"/>
      <c r="AA985" s="445"/>
    </row>
    <row r="986" spans="3:27" x14ac:dyDescent="0.15">
      <c r="C986" s="445"/>
      <c r="D986" s="445"/>
      <c r="E986" s="445"/>
      <c r="F986" s="445"/>
      <c r="G986" s="445"/>
      <c r="H986" s="445"/>
      <c r="I986" s="445"/>
      <c r="J986" s="445"/>
      <c r="K986" s="445"/>
      <c r="L986" s="445"/>
      <c r="M986" s="445"/>
      <c r="N986" s="445"/>
      <c r="O986" s="445"/>
      <c r="P986" s="445"/>
      <c r="Q986" s="445"/>
      <c r="R986" s="445"/>
      <c r="S986" s="445"/>
      <c r="T986" s="445"/>
      <c r="U986" s="445"/>
      <c r="V986" s="445"/>
      <c r="W986" s="445"/>
      <c r="X986" s="445"/>
      <c r="Y986" s="445"/>
      <c r="Z986" s="445"/>
      <c r="AA986" s="445"/>
    </row>
    <row r="987" spans="3:27" x14ac:dyDescent="0.15">
      <c r="C987" s="445"/>
      <c r="D987" s="445"/>
      <c r="E987" s="445"/>
      <c r="F987" s="445"/>
      <c r="G987" s="445"/>
      <c r="H987" s="445"/>
      <c r="I987" s="445"/>
      <c r="J987" s="445"/>
      <c r="K987" s="445"/>
      <c r="L987" s="445"/>
      <c r="M987" s="445"/>
      <c r="N987" s="445"/>
      <c r="O987" s="445"/>
      <c r="P987" s="445"/>
      <c r="Q987" s="445"/>
      <c r="R987" s="445"/>
      <c r="S987" s="445"/>
      <c r="T987" s="445"/>
      <c r="U987" s="445"/>
      <c r="V987" s="445"/>
      <c r="W987" s="445"/>
      <c r="X987" s="445"/>
      <c r="Y987" s="445"/>
      <c r="Z987" s="445"/>
      <c r="AA987" s="445"/>
    </row>
    <row r="988" spans="3:27" x14ac:dyDescent="0.15">
      <c r="C988" s="445"/>
      <c r="D988" s="445"/>
      <c r="E988" s="445"/>
      <c r="F988" s="445"/>
      <c r="G988" s="445"/>
      <c r="H988" s="445"/>
      <c r="I988" s="445"/>
      <c r="J988" s="445"/>
      <c r="K988" s="445"/>
      <c r="L988" s="445"/>
      <c r="M988" s="445"/>
      <c r="N988" s="445"/>
      <c r="O988" s="445"/>
      <c r="P988" s="445"/>
      <c r="Q988" s="445"/>
      <c r="R988" s="445"/>
      <c r="S988" s="445"/>
      <c r="T988" s="445"/>
      <c r="U988" s="445"/>
      <c r="V988" s="445"/>
      <c r="W988" s="445"/>
      <c r="X988" s="445"/>
      <c r="Y988" s="445"/>
      <c r="Z988" s="445"/>
      <c r="AA988" s="445"/>
    </row>
    <row r="989" spans="3:27" x14ac:dyDescent="0.15">
      <c r="C989" s="445"/>
      <c r="D989" s="445"/>
      <c r="E989" s="445"/>
      <c r="F989" s="445"/>
      <c r="G989" s="445"/>
      <c r="H989" s="445"/>
      <c r="I989" s="445"/>
      <c r="J989" s="445"/>
      <c r="K989" s="445"/>
      <c r="L989" s="445"/>
      <c r="M989" s="445"/>
      <c r="N989" s="445"/>
      <c r="O989" s="445"/>
      <c r="P989" s="445"/>
      <c r="Q989" s="445"/>
      <c r="R989" s="445"/>
      <c r="S989" s="445"/>
      <c r="T989" s="445"/>
      <c r="U989" s="445"/>
      <c r="V989" s="445"/>
      <c r="W989" s="445"/>
      <c r="X989" s="445"/>
      <c r="Y989" s="445"/>
      <c r="Z989" s="445"/>
      <c r="AA989" s="445"/>
    </row>
    <row r="990" spans="3:27" x14ac:dyDescent="0.15">
      <c r="C990" s="445"/>
      <c r="D990" s="445"/>
      <c r="E990" s="445"/>
      <c r="F990" s="445"/>
      <c r="G990" s="445"/>
      <c r="H990" s="445"/>
      <c r="I990" s="445"/>
      <c r="J990" s="445"/>
      <c r="K990" s="445"/>
      <c r="L990" s="445"/>
      <c r="M990" s="445"/>
      <c r="N990" s="445"/>
      <c r="O990" s="445"/>
      <c r="P990" s="445"/>
      <c r="Q990" s="445"/>
      <c r="R990" s="445"/>
      <c r="S990" s="445"/>
      <c r="T990" s="445"/>
      <c r="U990" s="445"/>
      <c r="V990" s="445"/>
      <c r="W990" s="445"/>
      <c r="X990" s="445"/>
      <c r="Y990" s="445"/>
      <c r="Z990" s="445"/>
      <c r="AA990" s="445"/>
    </row>
    <row r="991" spans="3:27" x14ac:dyDescent="0.15">
      <c r="C991" s="445"/>
      <c r="D991" s="445"/>
      <c r="E991" s="445"/>
      <c r="F991" s="445"/>
      <c r="G991" s="445"/>
      <c r="H991" s="445"/>
      <c r="I991" s="445"/>
      <c r="J991" s="445"/>
      <c r="K991" s="445"/>
      <c r="L991" s="445"/>
      <c r="M991" s="445"/>
      <c r="N991" s="445"/>
      <c r="O991" s="445"/>
      <c r="P991" s="445"/>
      <c r="Q991" s="445"/>
      <c r="R991" s="445"/>
      <c r="S991" s="445"/>
      <c r="T991" s="445"/>
      <c r="U991" s="445"/>
      <c r="V991" s="445"/>
      <c r="W991" s="445"/>
      <c r="X991" s="445"/>
      <c r="Y991" s="445"/>
      <c r="Z991" s="445"/>
      <c r="AA991" s="445"/>
    </row>
    <row r="992" spans="3:27" x14ac:dyDescent="0.15">
      <c r="C992" s="445"/>
      <c r="D992" s="445"/>
      <c r="E992" s="445"/>
      <c r="F992" s="445"/>
      <c r="G992" s="445"/>
      <c r="H992" s="445"/>
      <c r="I992" s="445"/>
      <c r="J992" s="445"/>
      <c r="K992" s="445"/>
      <c r="L992" s="445"/>
      <c r="M992" s="445"/>
      <c r="N992" s="445"/>
      <c r="O992" s="445"/>
      <c r="P992" s="445"/>
      <c r="Q992" s="445"/>
      <c r="R992" s="445"/>
      <c r="S992" s="445"/>
      <c r="T992" s="445"/>
      <c r="U992" s="445"/>
      <c r="V992" s="445"/>
      <c r="W992" s="445"/>
      <c r="X992" s="445"/>
      <c r="Y992" s="445"/>
      <c r="Z992" s="445"/>
      <c r="AA992" s="445"/>
    </row>
    <row r="993" spans="3:27" x14ac:dyDescent="0.15">
      <c r="C993" s="445"/>
      <c r="D993" s="445"/>
      <c r="E993" s="445"/>
      <c r="F993" s="445"/>
      <c r="G993" s="445"/>
      <c r="H993" s="445"/>
      <c r="I993" s="445"/>
      <c r="J993" s="445"/>
      <c r="K993" s="445"/>
      <c r="L993" s="445"/>
      <c r="M993" s="445"/>
      <c r="N993" s="445"/>
      <c r="O993" s="445"/>
      <c r="P993" s="445"/>
      <c r="Q993" s="445"/>
      <c r="R993" s="445"/>
      <c r="S993" s="445"/>
      <c r="T993" s="445"/>
      <c r="U993" s="445"/>
      <c r="V993" s="445"/>
      <c r="W993" s="445"/>
      <c r="X993" s="445"/>
      <c r="Y993" s="445"/>
      <c r="Z993" s="445"/>
      <c r="AA993" s="445"/>
    </row>
    <row r="994" spans="3:27" x14ac:dyDescent="0.15">
      <c r="C994" s="445"/>
      <c r="D994" s="445"/>
      <c r="E994" s="445"/>
      <c r="F994" s="445"/>
      <c r="G994" s="445"/>
      <c r="H994" s="445"/>
      <c r="I994" s="445"/>
      <c r="J994" s="445"/>
      <c r="K994" s="445"/>
      <c r="L994" s="445"/>
      <c r="M994" s="445"/>
      <c r="N994" s="445"/>
      <c r="O994" s="445"/>
      <c r="P994" s="445"/>
      <c r="Q994" s="445"/>
      <c r="R994" s="445"/>
      <c r="S994" s="445"/>
      <c r="T994" s="445"/>
      <c r="U994" s="445"/>
      <c r="V994" s="445"/>
      <c r="W994" s="445"/>
      <c r="X994" s="445"/>
      <c r="Y994" s="445"/>
      <c r="Z994" s="445"/>
      <c r="AA994" s="445"/>
    </row>
    <row r="995" spans="3:27" x14ac:dyDescent="0.15">
      <c r="C995" s="445"/>
      <c r="D995" s="445"/>
      <c r="E995" s="445"/>
      <c r="F995" s="445"/>
      <c r="G995" s="445"/>
      <c r="H995" s="445"/>
      <c r="I995" s="445"/>
      <c r="J995" s="445"/>
      <c r="K995" s="445"/>
      <c r="L995" s="445"/>
      <c r="M995" s="445"/>
      <c r="N995" s="445"/>
      <c r="O995" s="445"/>
      <c r="P995" s="445"/>
      <c r="Q995" s="445"/>
      <c r="R995" s="445"/>
      <c r="S995" s="445"/>
      <c r="T995" s="445"/>
      <c r="U995" s="445"/>
      <c r="V995" s="445"/>
      <c r="W995" s="445"/>
      <c r="X995" s="445"/>
      <c r="Y995" s="445"/>
      <c r="Z995" s="445"/>
      <c r="AA995" s="445"/>
    </row>
    <row r="996" spans="3:27" x14ac:dyDescent="0.15">
      <c r="C996" s="445"/>
      <c r="D996" s="445"/>
      <c r="E996" s="445"/>
      <c r="F996" s="445"/>
      <c r="G996" s="445"/>
      <c r="H996" s="445"/>
      <c r="I996" s="445"/>
      <c r="J996" s="445"/>
      <c r="K996" s="445"/>
      <c r="L996" s="445"/>
      <c r="M996" s="445"/>
      <c r="N996" s="445"/>
      <c r="O996" s="445"/>
      <c r="P996" s="445"/>
      <c r="Q996" s="445"/>
      <c r="R996" s="445"/>
      <c r="S996" s="445"/>
      <c r="T996" s="445"/>
      <c r="U996" s="445"/>
      <c r="V996" s="445"/>
      <c r="W996" s="445"/>
      <c r="X996" s="445"/>
      <c r="Y996" s="445"/>
      <c r="Z996" s="445"/>
      <c r="AA996" s="445"/>
    </row>
    <row r="997" spans="3:27" x14ac:dyDescent="0.15">
      <c r="C997" s="445"/>
      <c r="D997" s="445"/>
      <c r="E997" s="445"/>
      <c r="F997" s="445"/>
      <c r="G997" s="445"/>
      <c r="H997" s="445"/>
      <c r="I997" s="445"/>
      <c r="J997" s="445"/>
      <c r="K997" s="445"/>
      <c r="L997" s="445"/>
      <c r="M997" s="445"/>
      <c r="N997" s="445"/>
      <c r="O997" s="445"/>
      <c r="P997" s="445"/>
      <c r="Q997" s="445"/>
      <c r="R997" s="445"/>
      <c r="S997" s="445"/>
      <c r="T997" s="445"/>
      <c r="U997" s="445"/>
      <c r="V997" s="445"/>
      <c r="W997" s="445"/>
      <c r="X997" s="445"/>
      <c r="Y997" s="445"/>
      <c r="Z997" s="445"/>
      <c r="AA997" s="445"/>
    </row>
    <row r="998" spans="3:27" x14ac:dyDescent="0.15">
      <c r="C998" s="445"/>
      <c r="D998" s="445"/>
      <c r="E998" s="445"/>
      <c r="F998" s="445"/>
      <c r="G998" s="445"/>
      <c r="H998" s="445"/>
      <c r="I998" s="445"/>
      <c r="J998" s="445"/>
      <c r="K998" s="445"/>
      <c r="L998" s="445"/>
      <c r="M998" s="445"/>
      <c r="N998" s="445"/>
      <c r="O998" s="445"/>
      <c r="P998" s="445"/>
      <c r="Q998" s="445"/>
      <c r="R998" s="445"/>
      <c r="S998" s="445"/>
      <c r="T998" s="445"/>
      <c r="U998" s="445"/>
      <c r="V998" s="445"/>
      <c r="W998" s="445"/>
      <c r="X998" s="445"/>
      <c r="Y998" s="445"/>
      <c r="Z998" s="445"/>
      <c r="AA998" s="445"/>
    </row>
    <row r="999" spans="3:27" x14ac:dyDescent="0.15">
      <c r="C999" s="445"/>
      <c r="D999" s="445"/>
      <c r="E999" s="445"/>
      <c r="F999" s="445"/>
      <c r="G999" s="445"/>
      <c r="H999" s="445"/>
      <c r="I999" s="445"/>
      <c r="J999" s="445"/>
      <c r="K999" s="445"/>
      <c r="L999" s="445"/>
      <c r="M999" s="445"/>
      <c r="N999" s="445"/>
      <c r="O999" s="445"/>
      <c r="P999" s="445"/>
      <c r="Q999" s="445"/>
      <c r="R999" s="445"/>
      <c r="S999" s="445"/>
      <c r="T999" s="445"/>
      <c r="U999" s="445"/>
      <c r="V999" s="445"/>
      <c r="W999" s="445"/>
      <c r="X999" s="445"/>
      <c r="Y999" s="445"/>
      <c r="Z999" s="445"/>
      <c r="AA999" s="445"/>
    </row>
    <row r="1000" spans="3:27" x14ac:dyDescent="0.15">
      <c r="C1000" s="445"/>
      <c r="D1000" s="445"/>
      <c r="E1000" s="445"/>
      <c r="F1000" s="445"/>
      <c r="G1000" s="445"/>
      <c r="H1000" s="445"/>
      <c r="I1000" s="445"/>
      <c r="J1000" s="445"/>
      <c r="K1000" s="445"/>
      <c r="L1000" s="445"/>
      <c r="M1000" s="445"/>
      <c r="N1000" s="445"/>
      <c r="O1000" s="445"/>
      <c r="P1000" s="445"/>
      <c r="Q1000" s="445"/>
      <c r="R1000" s="445"/>
      <c r="S1000" s="445"/>
      <c r="T1000" s="445"/>
      <c r="U1000" s="445"/>
      <c r="V1000" s="445"/>
      <c r="W1000" s="445"/>
      <c r="X1000" s="445"/>
      <c r="Y1000" s="445"/>
      <c r="Z1000" s="445"/>
      <c r="AA1000" s="445"/>
    </row>
    <row r="1001" spans="3:27" x14ac:dyDescent="0.15">
      <c r="C1001" s="445"/>
      <c r="D1001" s="445"/>
      <c r="E1001" s="445"/>
      <c r="F1001" s="445"/>
      <c r="G1001" s="445"/>
      <c r="H1001" s="445"/>
      <c r="I1001" s="445"/>
      <c r="J1001" s="445"/>
      <c r="K1001" s="445"/>
      <c r="L1001" s="445"/>
      <c r="M1001" s="445"/>
      <c r="N1001" s="445"/>
      <c r="O1001" s="445"/>
      <c r="P1001" s="445"/>
      <c r="Q1001" s="445"/>
      <c r="R1001" s="445"/>
      <c r="S1001" s="445"/>
      <c r="T1001" s="445"/>
      <c r="U1001" s="445"/>
      <c r="V1001" s="445"/>
      <c r="W1001" s="445"/>
      <c r="X1001" s="445"/>
      <c r="Y1001" s="445"/>
      <c r="Z1001" s="445"/>
      <c r="AA1001" s="445"/>
    </row>
    <row r="1002" spans="3:27" x14ac:dyDescent="0.15">
      <c r="C1002" s="445"/>
      <c r="D1002" s="445"/>
      <c r="E1002" s="445"/>
      <c r="F1002" s="445"/>
      <c r="G1002" s="445"/>
      <c r="H1002" s="445"/>
      <c r="I1002" s="445"/>
      <c r="J1002" s="445"/>
      <c r="K1002" s="445"/>
      <c r="L1002" s="445"/>
      <c r="M1002" s="445"/>
      <c r="N1002" s="445"/>
      <c r="O1002" s="445"/>
      <c r="P1002" s="445"/>
      <c r="Q1002" s="445"/>
      <c r="R1002" s="445"/>
      <c r="S1002" s="445"/>
      <c r="T1002" s="445"/>
      <c r="U1002" s="445"/>
      <c r="V1002" s="445"/>
      <c r="W1002" s="445"/>
      <c r="X1002" s="445"/>
      <c r="Y1002" s="445"/>
      <c r="Z1002" s="445"/>
      <c r="AA1002" s="445"/>
    </row>
    <row r="1003" spans="3:27" x14ac:dyDescent="0.15">
      <c r="C1003" s="445"/>
      <c r="D1003" s="445"/>
      <c r="E1003" s="445"/>
      <c r="F1003" s="445"/>
      <c r="G1003" s="445"/>
      <c r="H1003" s="445"/>
      <c r="I1003" s="445"/>
      <c r="J1003" s="445"/>
      <c r="K1003" s="445"/>
      <c r="L1003" s="445"/>
      <c r="M1003" s="445"/>
      <c r="N1003" s="445"/>
      <c r="O1003" s="445"/>
      <c r="P1003" s="445"/>
      <c r="Q1003" s="445"/>
      <c r="R1003" s="445"/>
      <c r="S1003" s="445"/>
      <c r="T1003" s="445"/>
      <c r="U1003" s="445"/>
      <c r="V1003" s="445"/>
      <c r="W1003" s="445"/>
      <c r="X1003" s="445"/>
      <c r="Y1003" s="445"/>
      <c r="Z1003" s="445"/>
      <c r="AA1003" s="445"/>
    </row>
    <row r="1004" spans="3:27" x14ac:dyDescent="0.15">
      <c r="C1004" s="445"/>
      <c r="D1004" s="445"/>
      <c r="E1004" s="445"/>
      <c r="F1004" s="445"/>
      <c r="G1004" s="445"/>
      <c r="H1004" s="445"/>
      <c r="I1004" s="445"/>
      <c r="J1004" s="445"/>
      <c r="K1004" s="445"/>
      <c r="L1004" s="445"/>
      <c r="M1004" s="445"/>
      <c r="N1004" s="445"/>
      <c r="O1004" s="445"/>
      <c r="P1004" s="445"/>
      <c r="Q1004" s="445"/>
      <c r="R1004" s="445"/>
      <c r="S1004" s="445"/>
      <c r="T1004" s="445"/>
      <c r="U1004" s="445"/>
      <c r="V1004" s="445"/>
      <c r="W1004" s="445"/>
      <c r="X1004" s="445"/>
      <c r="Y1004" s="445"/>
      <c r="Z1004" s="445"/>
      <c r="AA1004" s="445"/>
    </row>
    <row r="1005" spans="3:27" x14ac:dyDescent="0.15">
      <c r="C1005" s="445"/>
      <c r="D1005" s="445"/>
      <c r="E1005" s="445"/>
      <c r="F1005" s="445"/>
      <c r="G1005" s="445"/>
      <c r="H1005" s="445"/>
      <c r="I1005" s="445"/>
      <c r="J1005" s="445"/>
      <c r="K1005" s="445"/>
      <c r="L1005" s="445"/>
      <c r="M1005" s="445"/>
      <c r="N1005" s="445"/>
      <c r="O1005" s="445"/>
      <c r="P1005" s="445"/>
      <c r="Q1005" s="445"/>
      <c r="R1005" s="445"/>
      <c r="S1005" s="445"/>
      <c r="T1005" s="445"/>
      <c r="U1005" s="445"/>
      <c r="V1005" s="445"/>
      <c r="W1005" s="445"/>
      <c r="X1005" s="445"/>
      <c r="Y1005" s="445"/>
      <c r="Z1005" s="445"/>
      <c r="AA1005" s="445"/>
    </row>
    <row r="1006" spans="3:27" x14ac:dyDescent="0.15">
      <c r="C1006" s="445"/>
      <c r="D1006" s="445"/>
      <c r="E1006" s="445"/>
      <c r="F1006" s="445"/>
      <c r="G1006" s="445"/>
      <c r="H1006" s="445"/>
      <c r="I1006" s="445"/>
      <c r="J1006" s="445"/>
      <c r="K1006" s="445"/>
      <c r="L1006" s="445"/>
      <c r="M1006" s="445"/>
      <c r="N1006" s="445"/>
      <c r="O1006" s="445"/>
      <c r="P1006" s="445"/>
      <c r="Q1006" s="445"/>
      <c r="R1006" s="445"/>
      <c r="S1006" s="445"/>
      <c r="T1006" s="445"/>
      <c r="U1006" s="445"/>
      <c r="V1006" s="445"/>
      <c r="W1006" s="445"/>
      <c r="X1006" s="445"/>
      <c r="Y1006" s="445"/>
      <c r="Z1006" s="445"/>
      <c r="AA1006" s="445"/>
    </row>
  </sheetData>
  <sheetProtection password="C923" sheet="1" objects="1" scenarios="1" formatColumns="0"/>
  <mergeCells count="1">
    <mergeCell ref="AA6:AE9"/>
  </mergeCells>
  <hyperlinks>
    <hyperlink ref="A2" location="DRAINAGE!A1" display="DRAINAGE" xr:uid="{00000000-0004-0000-0A00-000000000000}"/>
    <hyperlink ref="A3" location="'SRF IMP'!A1" display="SURFACE IMPROVEMENTS" xr:uid="{00000000-0004-0000-0A00-000001000000}"/>
    <hyperlink ref="A6" location="TRAFFIC!C20" display="PUBLIC TRAFFIC" xr:uid="{00000000-0004-0000-0A00-000002000000}"/>
    <hyperlink ref="A4" location="'WTR&amp;SWR'!A1" display="WATER &amp; WASTEWATER" xr:uid="{00000000-0004-0000-0A00-000003000000}"/>
    <hyperlink ref="A5" location="' MISC'!A1" display="MISCELLANEOUS" xr:uid="{00000000-0004-0000-0A00-000004000000}"/>
    <hyperlink ref="A7" location="'LANDSCAPE&amp;IRRIG'!A1" display="LANDSCAPE &amp; IRRIGATION" xr:uid="{00000000-0004-0000-0A00-000005000000}"/>
    <hyperlink ref="F3" location="REPORT!A1" display="BOND ESTIMATE" xr:uid="{00000000-0004-0000-0A00-000006000000}"/>
    <hyperlink ref="A1" location="EARTHWORK!C20" display="EARTHWORK" xr:uid="{00000000-0004-0000-0A00-000007000000}"/>
    <hyperlink ref="F7" location="'BOND EST'!D2" display="BOND ESTIMATE" xr:uid="{00000000-0004-0000-0A00-000008000000}"/>
    <hyperlink ref="A8" location="'PVT DRAINAGE'!A1" display="PRIVATE DRAINAGE" xr:uid="{00000000-0004-0000-0A00-000009000000}"/>
  </hyperlinks>
  <printOptions horizontalCentered="1"/>
  <pageMargins left="0.44" right="0.42" top="0.75" bottom="0.8" header="1.5" footer="0.5"/>
  <pageSetup paperSize="3" scale="94" fitToHeight="0" orientation="landscape" blackAndWhite="1" r:id="rId1"/>
  <headerFooter alignWithMargins="0">
    <oddFooter>&amp;L&amp;"Times New Roman,Regular"&amp;F&amp;R&amp;"Times New Roman,Regular"&amp;D</oddFooter>
  </headerFooter>
  <rowBreaks count="1" manualBreakCount="1">
    <brk id="61" max="25"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J63"/>
  <sheetViews>
    <sheetView zoomScale="55" zoomScaleNormal="55" workbookViewId="0">
      <selection activeCell="D19" sqref="D19"/>
    </sheetView>
  </sheetViews>
  <sheetFormatPr defaultRowHeight="15" x14ac:dyDescent="0.2"/>
  <cols>
    <col min="1" max="1" width="9" style="453"/>
    <col min="2" max="2" width="8.125" style="453" customWidth="1"/>
    <col min="3" max="3" width="40.5" style="453" customWidth="1"/>
    <col min="4" max="4" width="38.75" style="453" customWidth="1"/>
    <col min="5" max="5" width="16.25" style="453" customWidth="1"/>
    <col min="6" max="6" width="20.625" style="453" customWidth="1"/>
    <col min="7" max="7" width="17.5" style="453" customWidth="1"/>
    <col min="8" max="8" width="21.625" style="453" customWidth="1"/>
    <col min="9" max="9" width="8.125" style="453" customWidth="1"/>
    <col min="10" max="16384" width="9" style="453"/>
  </cols>
  <sheetData>
    <row r="1" spans="2:10" ht="15.75" x14ac:dyDescent="0.25">
      <c r="B1" s="454"/>
      <c r="C1" s="455" t="s">
        <v>500</v>
      </c>
      <c r="D1" s="455"/>
      <c r="E1" s="456"/>
      <c r="F1" s="456"/>
      <c r="G1" s="456"/>
      <c r="H1" s="457"/>
      <c r="I1" s="457"/>
    </row>
    <row r="2" spans="2:10" ht="15.75" x14ac:dyDescent="0.25">
      <c r="B2" s="458"/>
      <c r="C2" s="459" t="s">
        <v>501</v>
      </c>
      <c r="D2" s="459"/>
      <c r="E2" s="460"/>
      <c r="F2" s="460"/>
      <c r="G2" s="460"/>
      <c r="H2" s="461"/>
      <c r="I2" s="461"/>
    </row>
    <row r="3" spans="2:10" ht="15.75" x14ac:dyDescent="0.25">
      <c r="B3" s="458"/>
      <c r="C3" s="459" t="s">
        <v>502</v>
      </c>
      <c r="D3" s="459"/>
      <c r="E3" s="460"/>
      <c r="F3" s="460"/>
      <c r="G3" s="460"/>
      <c r="H3" s="460"/>
      <c r="I3" s="461"/>
    </row>
    <row r="4" spans="2:10" x14ac:dyDescent="0.2">
      <c r="B4" s="458"/>
      <c r="C4" s="460"/>
      <c r="D4" s="460"/>
      <c r="E4" s="460"/>
      <c r="F4" s="460"/>
      <c r="G4" s="460"/>
      <c r="H4" s="460"/>
      <c r="I4" s="461"/>
      <c r="J4" s="462"/>
    </row>
    <row r="5" spans="2:10" x14ac:dyDescent="0.2">
      <c r="B5" s="458"/>
      <c r="C5" s="463"/>
      <c r="D5" s="463"/>
      <c r="E5" s="463"/>
      <c r="F5" s="463"/>
      <c r="G5" s="463"/>
      <c r="H5" s="463"/>
      <c r="I5" s="464"/>
    </row>
    <row r="6" spans="2:10" ht="24.95" customHeight="1" x14ac:dyDescent="0.2">
      <c r="B6" s="458"/>
      <c r="C6" s="465" t="s">
        <v>555</v>
      </c>
      <c r="D6" s="529" t="str">
        <f>'BOND EST'!C2</f>
        <v>PROJECT NAME</v>
      </c>
      <c r="E6" s="463"/>
      <c r="F6" s="465" t="s">
        <v>503</v>
      </c>
      <c r="G6" s="534" t="s">
        <v>558</v>
      </c>
      <c r="H6" s="536"/>
      <c r="I6" s="464"/>
    </row>
    <row r="7" spans="2:10" ht="24.95" customHeight="1" x14ac:dyDescent="0.2">
      <c r="B7" s="458"/>
      <c r="C7" s="463"/>
      <c r="D7" s="463"/>
      <c r="E7" s="463"/>
      <c r="F7" s="463"/>
      <c r="G7" s="535"/>
      <c r="H7" s="537"/>
      <c r="I7" s="464"/>
    </row>
    <row r="8" spans="2:10" ht="24.95" customHeight="1" x14ac:dyDescent="0.2">
      <c r="B8" s="458"/>
      <c r="C8" s="465" t="s">
        <v>554</v>
      </c>
      <c r="D8" s="530" t="str">
        <f>'BOND EST'!K4</f>
        <v>XXXXXX</v>
      </c>
      <c r="E8" s="463"/>
      <c r="F8" s="465" t="s">
        <v>504</v>
      </c>
      <c r="G8" s="534" t="s">
        <v>558</v>
      </c>
      <c r="H8" s="525"/>
      <c r="I8" s="464"/>
    </row>
    <row r="9" spans="2:10" ht="24.95" customHeight="1" x14ac:dyDescent="0.2">
      <c r="B9" s="458"/>
      <c r="C9" s="463"/>
      <c r="D9" s="463"/>
      <c r="E9" s="463"/>
      <c r="F9" s="463"/>
      <c r="G9" s="535"/>
      <c r="H9" s="537"/>
      <c r="I9" s="464"/>
    </row>
    <row r="10" spans="2:10" ht="24.95" customHeight="1" x14ac:dyDescent="0.2">
      <c r="B10" s="458"/>
      <c r="C10" s="465" t="s">
        <v>505</v>
      </c>
      <c r="D10" s="530" t="str">
        <f>'BOND EST'!K2</f>
        <v>XXXXXXXX</v>
      </c>
      <c r="E10" s="463"/>
      <c r="F10" s="465" t="s">
        <v>506</v>
      </c>
      <c r="G10" s="534" t="s">
        <v>558</v>
      </c>
      <c r="H10" s="524"/>
      <c r="I10" s="464"/>
    </row>
    <row r="11" spans="2:10" ht="24.95" customHeight="1" x14ac:dyDescent="0.2">
      <c r="B11" s="458"/>
      <c r="C11" s="463"/>
      <c r="D11" s="463"/>
      <c r="E11" s="463"/>
      <c r="F11" s="463"/>
      <c r="G11" s="463"/>
      <c r="H11" s="537"/>
      <c r="I11" s="464"/>
    </row>
    <row r="12" spans="2:10" ht="24.95" customHeight="1" x14ac:dyDescent="0.2">
      <c r="B12" s="458"/>
      <c r="C12" s="465" t="s">
        <v>507</v>
      </c>
      <c r="D12" s="531" t="str">
        <f>'BOND EST'!K3</f>
        <v>XXXXX-D</v>
      </c>
      <c r="E12" s="463"/>
      <c r="F12" s="524"/>
      <c r="G12" s="534" t="s">
        <v>558</v>
      </c>
      <c r="H12" s="524"/>
      <c r="I12" s="464"/>
    </row>
    <row r="13" spans="2:10" ht="24.95" customHeight="1" x14ac:dyDescent="0.25">
      <c r="B13" s="458"/>
      <c r="C13" s="466" t="s">
        <v>8</v>
      </c>
      <c r="D13" s="466"/>
      <c r="E13" s="466"/>
      <c r="F13" s="463"/>
      <c r="G13" s="463"/>
      <c r="H13" s="463" t="s">
        <v>8</v>
      </c>
      <c r="I13" s="464"/>
    </row>
    <row r="14" spans="2:10" ht="24.95" customHeight="1" thickBot="1" x14ac:dyDescent="0.3">
      <c r="B14" s="458"/>
      <c r="C14" s="459" t="s">
        <v>508</v>
      </c>
      <c r="D14" s="459"/>
      <c r="E14" s="459"/>
      <c r="F14" s="459"/>
      <c r="G14" s="459"/>
      <c r="H14" s="467"/>
      <c r="I14" s="467"/>
    </row>
    <row r="15" spans="2:10" ht="16.5" thickTop="1" x14ac:dyDescent="0.25">
      <c r="B15" s="458"/>
      <c r="C15" s="468">
        <v>-1</v>
      </c>
      <c r="D15" s="469" t="s">
        <v>509</v>
      </c>
      <c r="E15" s="470">
        <v>-3</v>
      </c>
      <c r="F15" s="470">
        <v>-4</v>
      </c>
      <c r="G15" s="469">
        <v>-5</v>
      </c>
      <c r="H15" s="471">
        <v>-6</v>
      </c>
      <c r="I15" s="472"/>
      <c r="J15" s="463"/>
    </row>
    <row r="16" spans="2:10" ht="15.75" x14ac:dyDescent="0.25">
      <c r="B16" s="458"/>
      <c r="C16" s="473"/>
      <c r="D16" s="474"/>
      <c r="E16" s="475" t="s">
        <v>510</v>
      </c>
      <c r="F16" s="475" t="s">
        <v>511</v>
      </c>
      <c r="G16" s="475" t="s">
        <v>512</v>
      </c>
      <c r="H16" s="476" t="s">
        <v>551</v>
      </c>
      <c r="I16" s="477"/>
    </row>
    <row r="17" spans="2:10" ht="15.75" x14ac:dyDescent="0.25">
      <c r="B17" s="458"/>
      <c r="C17" s="478" t="s">
        <v>513</v>
      </c>
      <c r="D17" s="475" t="s">
        <v>514</v>
      </c>
      <c r="E17" s="475" t="s">
        <v>515</v>
      </c>
      <c r="F17" s="475" t="s">
        <v>516</v>
      </c>
      <c r="G17" s="475" t="s">
        <v>517</v>
      </c>
      <c r="H17" s="476" t="s">
        <v>552</v>
      </c>
      <c r="I17" s="477"/>
    </row>
    <row r="18" spans="2:10" ht="16.5" thickBot="1" x14ac:dyDescent="0.3">
      <c r="B18" s="458"/>
      <c r="C18" s="479"/>
      <c r="D18" s="480"/>
      <c r="E18" s="480" t="s">
        <v>8</v>
      </c>
      <c r="F18" s="481" t="s">
        <v>8</v>
      </c>
      <c r="G18" s="480" t="s">
        <v>8</v>
      </c>
      <c r="H18" s="482"/>
      <c r="I18" s="477"/>
      <c r="J18" s="483"/>
    </row>
    <row r="19" spans="2:10" ht="16.5" thickTop="1" x14ac:dyDescent="0.25">
      <c r="B19" s="458"/>
      <c r="C19" s="463"/>
      <c r="D19" s="463"/>
      <c r="E19" s="463"/>
      <c r="F19" s="463"/>
      <c r="G19" s="466" t="s">
        <v>8</v>
      </c>
      <c r="H19" s="466"/>
      <c r="I19" s="484"/>
    </row>
    <row r="20" spans="2:10" ht="15.75" x14ac:dyDescent="0.25">
      <c r="B20" s="458"/>
      <c r="C20" s="463"/>
      <c r="D20" s="463"/>
      <c r="E20" s="463"/>
      <c r="F20" s="463"/>
      <c r="G20" s="466"/>
      <c r="H20" s="466"/>
      <c r="I20" s="484"/>
    </row>
    <row r="21" spans="2:10" ht="20.100000000000001" customHeight="1" x14ac:dyDescent="0.25">
      <c r="B21" s="458">
        <v>1</v>
      </c>
      <c r="C21" s="485" t="s">
        <v>518</v>
      </c>
      <c r="D21" s="485"/>
      <c r="E21" s="486"/>
      <c r="F21" s="486"/>
      <c r="G21" s="486"/>
      <c r="H21" s="487"/>
      <c r="I21" s="464"/>
    </row>
    <row r="22" spans="2:10" ht="20.100000000000001" customHeight="1" x14ac:dyDescent="0.2">
      <c r="B22" s="458">
        <v>2</v>
      </c>
      <c r="C22" s="488" t="s">
        <v>519</v>
      </c>
      <c r="D22" s="489"/>
      <c r="E22" s="490">
        <v>402</v>
      </c>
      <c r="F22" s="491"/>
      <c r="G22" s="490" t="s">
        <v>15</v>
      </c>
      <c r="H22" s="532">
        <f>SUM(('SRF IMP'!AE40):('SRF IMP'!AE58))</f>
        <v>0</v>
      </c>
      <c r="I22" s="464"/>
    </row>
    <row r="23" spans="2:10" ht="20.100000000000001" customHeight="1" x14ac:dyDescent="0.2">
      <c r="B23" s="458">
        <v>3</v>
      </c>
      <c r="C23" s="488" t="s">
        <v>520</v>
      </c>
      <c r="D23" s="489"/>
      <c r="E23" s="490">
        <v>404</v>
      </c>
      <c r="F23" s="492"/>
      <c r="G23" s="490" t="s">
        <v>15</v>
      </c>
      <c r="H23" s="533">
        <f>('SRF IMP'!AE71)+('SRF IMP'!AE82)</f>
        <v>0</v>
      </c>
      <c r="I23" s="464"/>
    </row>
    <row r="24" spans="2:10" ht="20.100000000000001" customHeight="1" x14ac:dyDescent="0.2">
      <c r="B24" s="458">
        <v>4</v>
      </c>
      <c r="C24" s="488" t="s">
        <v>521</v>
      </c>
      <c r="D24" s="489"/>
      <c r="E24" s="490">
        <v>404</v>
      </c>
      <c r="F24" s="492" t="s">
        <v>8</v>
      </c>
      <c r="G24" s="490" t="s">
        <v>6</v>
      </c>
      <c r="H24" s="533">
        <f>SUM(('SRF IMP'!AE21):('SRF IMP'!AE30))+SUM(('SRF IMP'!AE88):('SRF IMP'!AE90))</f>
        <v>0</v>
      </c>
      <c r="I24" s="464"/>
    </row>
    <row r="25" spans="2:10" ht="20.100000000000001" customHeight="1" x14ac:dyDescent="0.2">
      <c r="B25" s="458">
        <v>5</v>
      </c>
      <c r="C25" s="488" t="s">
        <v>522</v>
      </c>
      <c r="D25" s="489" t="s">
        <v>8</v>
      </c>
      <c r="E25" s="490">
        <v>404</v>
      </c>
      <c r="F25" s="492"/>
      <c r="G25" s="490" t="s">
        <v>523</v>
      </c>
      <c r="H25" s="533">
        <f>SUM(('SRF IMP'!AE67):('SRF IMP'!AE69))</f>
        <v>0</v>
      </c>
      <c r="I25" s="464"/>
    </row>
    <row r="26" spans="2:10" ht="20.100000000000001" customHeight="1" x14ac:dyDescent="0.2">
      <c r="B26" s="458">
        <f t="shared" ref="B26:B42" si="0">+B25+1</f>
        <v>6</v>
      </c>
      <c r="C26" s="488" t="s">
        <v>524</v>
      </c>
      <c r="D26" s="489"/>
      <c r="E26" s="490">
        <v>404</v>
      </c>
      <c r="F26" s="492"/>
      <c r="G26" s="490" t="s">
        <v>15</v>
      </c>
      <c r="H26" s="533">
        <f>SUM(('SRF IMP'!AE83):('SRF IMP'!AE85))+SUM(('SRF IMP'!AE96):('SRF IMP'!AE98))</f>
        <v>0</v>
      </c>
      <c r="I26" s="464"/>
    </row>
    <row r="27" spans="2:10" ht="20.100000000000001" customHeight="1" x14ac:dyDescent="0.2">
      <c r="B27" s="458">
        <f t="shared" si="0"/>
        <v>7</v>
      </c>
      <c r="C27" s="488" t="s">
        <v>525</v>
      </c>
      <c r="D27" s="489"/>
      <c r="E27" s="490">
        <v>403</v>
      </c>
      <c r="F27" s="492"/>
      <c r="G27" s="490" t="s">
        <v>15</v>
      </c>
      <c r="H27" s="533">
        <f>SUM(('SRF IMP'!AE40):('SRF IMP'!AE58))</f>
        <v>0</v>
      </c>
      <c r="I27" s="464"/>
    </row>
    <row r="28" spans="2:10" ht="20.100000000000001" customHeight="1" x14ac:dyDescent="0.2">
      <c r="B28" s="458">
        <f t="shared" si="0"/>
        <v>8</v>
      </c>
      <c r="C28" s="488" t="s">
        <v>526</v>
      </c>
      <c r="D28" s="489"/>
      <c r="E28" s="490">
        <v>411</v>
      </c>
      <c r="F28" s="493"/>
      <c r="G28" s="490" t="s">
        <v>523</v>
      </c>
      <c r="H28" s="533">
        <f>SUM((TRAFFIC!AE28):(TRAFFIC!AE33))</f>
        <v>0</v>
      </c>
      <c r="I28" s="464"/>
    </row>
    <row r="29" spans="2:10" ht="20.100000000000001" customHeight="1" x14ac:dyDescent="0.2">
      <c r="B29" s="458">
        <f t="shared" si="0"/>
        <v>9</v>
      </c>
      <c r="C29" s="488" t="s">
        <v>527</v>
      </c>
      <c r="D29" s="489"/>
      <c r="E29" s="490">
        <v>405</v>
      </c>
      <c r="F29" s="493"/>
      <c r="G29" s="490" t="s">
        <v>523</v>
      </c>
      <c r="H29" s="533">
        <f>(TRAFFIC!AE24)+(TRAFFIC!AE25)</f>
        <v>0</v>
      </c>
      <c r="I29" s="464"/>
    </row>
    <row r="30" spans="2:10" ht="20.100000000000001" customHeight="1" x14ac:dyDescent="0.25">
      <c r="B30" s="458">
        <f t="shared" si="0"/>
        <v>10</v>
      </c>
      <c r="C30" s="485" t="s">
        <v>528</v>
      </c>
      <c r="D30" s="485"/>
      <c r="E30" s="485"/>
      <c r="F30" s="485"/>
      <c r="G30" s="485"/>
      <c r="H30" s="494"/>
      <c r="I30" s="484"/>
    </row>
    <row r="31" spans="2:10" ht="20.100000000000001" customHeight="1" x14ac:dyDescent="0.2">
      <c r="B31" s="458">
        <f t="shared" si="0"/>
        <v>11</v>
      </c>
      <c r="C31" s="488" t="s">
        <v>529</v>
      </c>
      <c r="D31" s="489"/>
      <c r="E31" s="490">
        <v>408</v>
      </c>
      <c r="F31" s="491" t="s">
        <v>486</v>
      </c>
      <c r="G31" s="490" t="s">
        <v>15</v>
      </c>
      <c r="H31" s="526" t="s">
        <v>486</v>
      </c>
      <c r="I31" s="464"/>
    </row>
    <row r="32" spans="2:10" ht="20.100000000000001" customHeight="1" x14ac:dyDescent="0.2">
      <c r="B32" s="458">
        <f t="shared" si="0"/>
        <v>12</v>
      </c>
      <c r="C32" s="488" t="s">
        <v>530</v>
      </c>
      <c r="D32" s="489"/>
      <c r="E32" s="490">
        <v>409</v>
      </c>
      <c r="F32" s="491" t="s">
        <v>486</v>
      </c>
      <c r="G32" s="490" t="s">
        <v>15</v>
      </c>
      <c r="H32" s="526" t="s">
        <v>486</v>
      </c>
      <c r="I32" s="464"/>
    </row>
    <row r="33" spans="2:9" ht="20.100000000000001" customHeight="1" x14ac:dyDescent="0.25">
      <c r="B33" s="458">
        <f t="shared" si="0"/>
        <v>13</v>
      </c>
      <c r="C33" s="485" t="s">
        <v>531</v>
      </c>
      <c r="D33" s="485"/>
      <c r="E33" s="485"/>
      <c r="F33" s="485"/>
      <c r="G33" s="485"/>
      <c r="H33" s="494"/>
      <c r="I33" s="484"/>
    </row>
    <row r="34" spans="2:9" ht="20.100000000000001" customHeight="1" x14ac:dyDescent="0.2">
      <c r="B34" s="458">
        <f t="shared" si="0"/>
        <v>14</v>
      </c>
      <c r="C34" s="488" t="s">
        <v>532</v>
      </c>
      <c r="D34" s="489" t="s">
        <v>8</v>
      </c>
      <c r="E34" s="490">
        <v>406</v>
      </c>
      <c r="F34" s="491"/>
      <c r="G34" s="490" t="s">
        <v>6</v>
      </c>
      <c r="H34" s="526">
        <f>SUM((DRAINAGE!AE20):(DRAINAGE!AE28))+SUM((DRAINAGE!AE43):(DRAINAGE!AE51))+SUM((DRAINAGE!AE66):(DRAINAGE!AE70))+SUM((DRAINAGE!AE75):(DRAINAGE!AE78))</f>
        <v>0</v>
      </c>
      <c r="I34" s="464"/>
    </row>
    <row r="35" spans="2:9" ht="20.100000000000001" customHeight="1" x14ac:dyDescent="0.2">
      <c r="B35" s="458">
        <f t="shared" si="0"/>
        <v>15</v>
      </c>
      <c r="C35" s="488" t="s">
        <v>533</v>
      </c>
      <c r="D35" s="489"/>
      <c r="E35" s="488">
        <v>407</v>
      </c>
      <c r="F35" s="493"/>
      <c r="G35" s="490" t="s">
        <v>6</v>
      </c>
      <c r="H35" s="526">
        <f>(DRAINAGE!AE64)+(DRAINAGE!AE65)+SUM((DRAINAGE!AE71):(DRAINAGE!AE74))+SUM((DRAINAGE!AE79):(DRAINAGE!AE95))</f>
        <v>0</v>
      </c>
      <c r="I35" s="464"/>
    </row>
    <row r="36" spans="2:9" ht="20.100000000000001" customHeight="1" x14ac:dyDescent="0.25">
      <c r="B36" s="458">
        <f t="shared" si="0"/>
        <v>16</v>
      </c>
      <c r="C36" s="485" t="s">
        <v>534</v>
      </c>
      <c r="D36" s="485"/>
      <c r="E36" s="485"/>
      <c r="F36" s="485"/>
      <c r="G36" s="485"/>
      <c r="H36" s="494"/>
      <c r="I36" s="484"/>
    </row>
    <row r="37" spans="2:9" ht="20.100000000000001" customHeight="1" x14ac:dyDescent="0.2">
      <c r="B37" s="458">
        <f t="shared" si="0"/>
        <v>17</v>
      </c>
      <c r="C37" s="489"/>
      <c r="D37" s="489"/>
      <c r="E37" s="490">
        <v>401</v>
      </c>
      <c r="F37" s="492"/>
      <c r="G37" s="492"/>
      <c r="H37" s="526"/>
      <c r="I37" s="464"/>
    </row>
    <row r="38" spans="2:9" ht="20.100000000000001" customHeight="1" x14ac:dyDescent="0.2">
      <c r="B38" s="458">
        <f t="shared" si="0"/>
        <v>18</v>
      </c>
      <c r="C38" s="489"/>
      <c r="D38" s="489"/>
      <c r="E38" s="490">
        <v>401</v>
      </c>
      <c r="F38" s="492"/>
      <c r="G38" s="492"/>
      <c r="H38" s="526"/>
      <c r="I38" s="464"/>
    </row>
    <row r="39" spans="2:9" ht="20.100000000000001" customHeight="1" x14ac:dyDescent="0.25">
      <c r="B39" s="458">
        <f t="shared" si="0"/>
        <v>19</v>
      </c>
      <c r="C39" s="485" t="s">
        <v>535</v>
      </c>
      <c r="D39" s="485"/>
      <c r="E39" s="485"/>
      <c r="F39" s="485"/>
      <c r="G39" s="485"/>
      <c r="H39" s="494"/>
      <c r="I39" s="484"/>
    </row>
    <row r="40" spans="2:9" ht="20.100000000000001" customHeight="1" x14ac:dyDescent="0.2">
      <c r="B40" s="458">
        <f t="shared" si="0"/>
        <v>20</v>
      </c>
      <c r="C40" s="495"/>
      <c r="D40" s="489"/>
      <c r="E40" s="496" t="s">
        <v>536</v>
      </c>
      <c r="F40" s="492"/>
      <c r="G40" s="492"/>
      <c r="H40" s="526" t="s">
        <v>8</v>
      </c>
      <c r="I40" s="464"/>
    </row>
    <row r="41" spans="2:9" ht="20.100000000000001" customHeight="1" x14ac:dyDescent="0.2">
      <c r="B41" s="458">
        <f t="shared" si="0"/>
        <v>21</v>
      </c>
      <c r="C41" s="489"/>
      <c r="D41" s="489"/>
      <c r="E41" s="496" t="s">
        <v>536</v>
      </c>
      <c r="F41" s="492"/>
      <c r="G41" s="492"/>
      <c r="H41" s="526" t="s">
        <v>8</v>
      </c>
      <c r="I41" s="464"/>
    </row>
    <row r="42" spans="2:9" ht="20.100000000000001" customHeight="1" x14ac:dyDescent="0.2">
      <c r="B42" s="458">
        <f t="shared" si="0"/>
        <v>22</v>
      </c>
      <c r="C42" s="489"/>
      <c r="D42" s="489"/>
      <c r="E42" s="492"/>
      <c r="F42" s="492"/>
      <c r="G42" s="492"/>
      <c r="H42" s="527"/>
      <c r="I42" s="464"/>
    </row>
    <row r="43" spans="2:9" ht="20.100000000000001" customHeight="1" thickBot="1" x14ac:dyDescent="0.3">
      <c r="B43" s="458"/>
      <c r="C43" s="463"/>
      <c r="D43" s="463"/>
      <c r="E43" s="497"/>
      <c r="F43" s="466" t="s">
        <v>537</v>
      </c>
      <c r="G43" s="466"/>
      <c r="H43" s="528">
        <f>SUM(H21:H42)</f>
        <v>0</v>
      </c>
      <c r="I43" s="498"/>
    </row>
    <row r="44" spans="2:9" ht="30" customHeight="1" thickTop="1" thickBot="1" x14ac:dyDescent="0.25">
      <c r="B44" s="458"/>
      <c r="C44" s="463"/>
      <c r="D44" s="463"/>
      <c r="E44" s="497"/>
      <c r="F44" s="497"/>
      <c r="G44" s="463"/>
      <c r="H44" s="463"/>
      <c r="I44" s="464"/>
    </row>
    <row r="45" spans="2:9" ht="24.95" customHeight="1" x14ac:dyDescent="0.2">
      <c r="B45" s="458"/>
      <c r="C45" s="581" t="s">
        <v>538</v>
      </c>
      <c r="D45" s="582"/>
      <c r="E45" s="499"/>
      <c r="F45" s="538" t="s">
        <v>539</v>
      </c>
      <c r="G45" s="499"/>
      <c r="H45" s="539" t="s">
        <v>553</v>
      </c>
      <c r="I45" s="464"/>
    </row>
    <row r="46" spans="2:9" ht="24.95" customHeight="1" x14ac:dyDescent="0.2">
      <c r="B46" s="458"/>
      <c r="C46" s="583"/>
      <c r="D46" s="584"/>
      <c r="E46" s="463"/>
      <c r="F46" s="497"/>
      <c r="G46" s="463"/>
      <c r="H46" s="501"/>
      <c r="I46" s="464"/>
    </row>
    <row r="47" spans="2:9" ht="24.95" customHeight="1" x14ac:dyDescent="0.2">
      <c r="B47" s="458"/>
      <c r="C47" s="583"/>
      <c r="D47" s="584"/>
      <c r="E47" s="497" t="s">
        <v>540</v>
      </c>
      <c r="F47" s="503" t="s">
        <v>559</v>
      </c>
      <c r="G47" s="503"/>
      <c r="H47" s="504" t="s">
        <v>560</v>
      </c>
      <c r="I47" s="464"/>
    </row>
    <row r="48" spans="2:9" ht="24.95" customHeight="1" x14ac:dyDescent="0.25">
      <c r="B48" s="458"/>
      <c r="C48" s="505" t="s">
        <v>556</v>
      </c>
      <c r="D48" s="506" t="s">
        <v>541</v>
      </c>
      <c r="E48" s="497" t="s">
        <v>542</v>
      </c>
      <c r="F48" s="503" t="s">
        <v>559</v>
      </c>
      <c r="G48" s="503"/>
      <c r="H48" s="504" t="s">
        <v>560</v>
      </c>
      <c r="I48" s="464"/>
    </row>
    <row r="49" spans="2:10" ht="24.95" customHeight="1" x14ac:dyDescent="0.2">
      <c r="B49" s="458"/>
      <c r="C49" s="585" t="s">
        <v>543</v>
      </c>
      <c r="D49" s="586" t="s">
        <v>544</v>
      </c>
      <c r="E49" s="507"/>
      <c r="F49" s="508"/>
      <c r="G49" s="465"/>
      <c r="H49" s="509"/>
      <c r="I49" s="464"/>
    </row>
    <row r="50" spans="2:10" ht="24.95" customHeight="1" x14ac:dyDescent="0.2">
      <c r="B50" s="458"/>
      <c r="C50" s="585"/>
      <c r="D50" s="586"/>
      <c r="E50" s="463"/>
      <c r="F50" s="463"/>
      <c r="G50" s="463"/>
      <c r="H50" s="463"/>
      <c r="I50" s="464"/>
    </row>
    <row r="51" spans="2:10" ht="24.95" customHeight="1" thickBot="1" x14ac:dyDescent="0.25">
      <c r="B51" s="458"/>
      <c r="C51" s="510"/>
      <c r="D51" s="511"/>
      <c r="E51" s="512" t="s">
        <v>545</v>
      </c>
      <c r="F51" s="512"/>
      <c r="G51" s="512"/>
      <c r="H51" s="500"/>
      <c r="I51" s="464"/>
      <c r="J51" s="513"/>
    </row>
    <row r="52" spans="2:10" ht="24.95" customHeight="1" x14ac:dyDescent="0.2">
      <c r="B52" s="458"/>
      <c r="C52" s="463"/>
      <c r="D52" s="463"/>
      <c r="E52" s="514" t="s">
        <v>546</v>
      </c>
      <c r="F52" s="502" t="s">
        <v>547</v>
      </c>
      <c r="G52" s="502"/>
      <c r="H52" s="501"/>
      <c r="I52" s="464"/>
      <c r="J52" s="513"/>
    </row>
    <row r="53" spans="2:10" ht="24.95" customHeight="1" x14ac:dyDescent="0.2">
      <c r="B53" s="458"/>
      <c r="C53" s="463"/>
      <c r="D53" s="463"/>
      <c r="E53" s="514" t="s">
        <v>548</v>
      </c>
      <c r="F53" s="502" t="s">
        <v>549</v>
      </c>
      <c r="G53" s="463"/>
      <c r="H53" s="501"/>
      <c r="I53" s="464"/>
      <c r="J53" s="513"/>
    </row>
    <row r="54" spans="2:10" ht="24.95" customHeight="1" x14ac:dyDescent="0.2">
      <c r="B54" s="458"/>
      <c r="C54" s="515">
        <v>40235</v>
      </c>
      <c r="D54" s="463"/>
      <c r="E54" s="516" t="s">
        <v>548</v>
      </c>
      <c r="F54" s="465" t="s">
        <v>550</v>
      </c>
      <c r="G54" s="465"/>
      <c r="H54" s="509"/>
      <c r="I54" s="464"/>
      <c r="J54" s="513"/>
    </row>
    <row r="55" spans="2:10" ht="15.75" thickBot="1" x14ac:dyDescent="0.25">
      <c r="B55" s="517"/>
      <c r="C55" s="518"/>
      <c r="D55" s="518"/>
      <c r="E55" s="518"/>
      <c r="F55" s="518"/>
      <c r="G55" s="518"/>
      <c r="H55" s="518"/>
      <c r="I55" s="519"/>
      <c r="J55" s="513"/>
    </row>
    <row r="56" spans="2:10" ht="15.75" x14ac:dyDescent="0.25">
      <c r="B56" s="520"/>
      <c r="C56" s="521"/>
      <c r="H56" s="522"/>
      <c r="J56" s="513"/>
    </row>
    <row r="57" spans="2:10" ht="15.75" x14ac:dyDescent="0.25">
      <c r="C57" s="521"/>
    </row>
    <row r="58" spans="2:10" ht="15.75" x14ac:dyDescent="0.25">
      <c r="C58" s="521"/>
    </row>
    <row r="59" spans="2:10" x14ac:dyDescent="0.2">
      <c r="D59" s="513"/>
    </row>
    <row r="60" spans="2:10" x14ac:dyDescent="0.2">
      <c r="D60" s="513"/>
    </row>
    <row r="61" spans="2:10" x14ac:dyDescent="0.2">
      <c r="D61" s="513"/>
    </row>
    <row r="62" spans="2:10" x14ac:dyDescent="0.2">
      <c r="D62" s="513"/>
    </row>
    <row r="63" spans="2:10" ht="15.75" x14ac:dyDescent="0.25">
      <c r="C63" s="521"/>
      <c r="D63" s="523"/>
    </row>
  </sheetData>
  <sheetProtection password="C923" sheet="1"/>
  <mergeCells count="3">
    <mergeCell ref="C45:D47"/>
    <mergeCell ref="C49:C50"/>
    <mergeCell ref="D49:D50"/>
  </mergeCells>
  <pageMargins left="0.7" right="0.7" top="0.75" bottom="0.75" header="0.3" footer="0.3"/>
  <pageSetup scale="50" orientation="portrait" horizontalDpi="0" verticalDpi="0" r:id="rId1"/>
  <ignoredErrors>
    <ignoredError sqref="D6 D10 D12 H22:H23 H24:H29" unlockedFormula="1"/>
    <ignoredError sqref="D15"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66"/>
  <sheetViews>
    <sheetView showGridLines="0" tabSelected="1" topLeftCell="C2" zoomScale="85" zoomScaleNormal="85" zoomScaleSheetLayoutView="75" workbookViewId="0">
      <selection activeCell="D4" sqref="D4:H4"/>
    </sheetView>
  </sheetViews>
  <sheetFormatPr defaultColWidth="8.875" defaultRowHeight="15.95" customHeight="1" x14ac:dyDescent="0.15"/>
  <cols>
    <col min="1" max="1" width="16" style="84" customWidth="1"/>
    <col min="2" max="2" width="20.5" style="84" customWidth="1"/>
    <col min="3" max="3" width="3.875" style="84" customWidth="1"/>
    <col min="4" max="4" width="11.625" style="84" customWidth="1"/>
    <col min="5" max="5" width="27.375" style="84" customWidth="1"/>
    <col min="6" max="6" width="16.75" style="84" customWidth="1"/>
    <col min="7" max="7" width="14.875" style="84" customWidth="1"/>
    <col min="8" max="8" width="17" style="84" customWidth="1"/>
    <col min="9" max="9" width="5.375" style="84" customWidth="1"/>
    <col min="10" max="10" width="21" style="84" customWidth="1"/>
    <col min="11" max="11" width="6.125" style="84" customWidth="1"/>
    <col min="12" max="12" width="1.625" style="84" customWidth="1"/>
    <col min="13" max="13" width="4.5" style="84" customWidth="1"/>
    <col min="14" max="14" width="17.25" style="84" bestFit="1" customWidth="1"/>
    <col min="15" max="15" width="8.875" style="84" customWidth="1"/>
    <col min="16" max="16" width="16.125" style="84" customWidth="1"/>
    <col min="17" max="17" width="12.75" style="84" customWidth="1"/>
    <col min="18" max="16384" width="8.875" style="84"/>
  </cols>
  <sheetData>
    <row r="1" spans="1:14" ht="15.75" customHeight="1" thickBot="1" x14ac:dyDescent="0.2"/>
    <row r="2" spans="1:14" ht="36.75" customHeight="1" x14ac:dyDescent="0.2">
      <c r="C2" s="558" t="s">
        <v>443</v>
      </c>
      <c r="D2" s="559"/>
      <c r="E2" s="559"/>
      <c r="F2" s="559"/>
      <c r="G2" s="559"/>
      <c r="H2" s="559"/>
      <c r="I2" s="290"/>
      <c r="J2" s="297" t="s">
        <v>496</v>
      </c>
      <c r="K2" s="571" t="s">
        <v>557</v>
      </c>
      <c r="L2" s="572"/>
      <c r="M2" s="573"/>
    </row>
    <row r="3" spans="1:14" ht="14.25" customHeight="1" x14ac:dyDescent="0.15">
      <c r="C3" s="85"/>
      <c r="J3" s="159" t="s">
        <v>498</v>
      </c>
      <c r="K3" s="575" t="s">
        <v>491</v>
      </c>
      <c r="L3" s="575"/>
      <c r="M3" s="576"/>
    </row>
    <row r="4" spans="1:14" ht="15.75" x14ac:dyDescent="0.15">
      <c r="C4" s="85"/>
      <c r="D4" s="563" t="s">
        <v>160</v>
      </c>
      <c r="E4" s="563"/>
      <c r="F4" s="563"/>
      <c r="G4" s="563"/>
      <c r="H4" s="563"/>
      <c r="I4" s="291"/>
      <c r="J4" s="66" t="s">
        <v>497</v>
      </c>
      <c r="K4" s="544" t="s">
        <v>299</v>
      </c>
      <c r="L4" s="544"/>
      <c r="M4" s="574"/>
    </row>
    <row r="5" spans="1:14" ht="15.95" customHeight="1" x14ac:dyDescent="0.15">
      <c r="C5" s="85"/>
      <c r="D5" s="563" t="s">
        <v>238</v>
      </c>
      <c r="E5" s="563"/>
      <c r="F5" s="563"/>
      <c r="G5" s="563"/>
      <c r="M5" s="86"/>
    </row>
    <row r="6" spans="1:14" ht="15.95" customHeight="1" x14ac:dyDescent="0.15">
      <c r="C6" s="85"/>
      <c r="D6" s="563" t="s">
        <v>239</v>
      </c>
      <c r="E6" s="563"/>
      <c r="F6" s="563"/>
      <c r="G6" s="563"/>
      <c r="J6" s="66" t="s">
        <v>8</v>
      </c>
      <c r="K6" s="544"/>
      <c r="L6" s="545"/>
      <c r="M6" s="546"/>
    </row>
    <row r="7" spans="1:14" ht="15.95" customHeight="1" x14ac:dyDescent="0.15">
      <c r="C7" s="298"/>
      <c r="D7" s="308" t="s">
        <v>448</v>
      </c>
      <c r="F7" s="96" t="s">
        <v>301</v>
      </c>
      <c r="J7" s="66" t="s">
        <v>8</v>
      </c>
      <c r="K7" s="547" t="s">
        <v>8</v>
      </c>
      <c r="L7" s="545"/>
      <c r="M7" s="546"/>
    </row>
    <row r="8" spans="1:14" ht="15.75" x14ac:dyDescent="0.15">
      <c r="C8" s="298"/>
      <c r="D8" s="308" t="s">
        <v>448</v>
      </c>
      <c r="E8" s="291"/>
      <c r="F8" s="96" t="s">
        <v>302</v>
      </c>
      <c r="J8" s="87" t="s">
        <v>8</v>
      </c>
      <c r="K8" s="547" t="s">
        <v>8</v>
      </c>
      <c r="L8" s="545"/>
      <c r="M8" s="546"/>
    </row>
    <row r="9" spans="1:14" ht="12.75" customHeight="1" x14ac:dyDescent="0.15">
      <c r="C9" s="85"/>
      <c r="E9" s="88"/>
      <c r="J9" s="87" t="s">
        <v>8</v>
      </c>
      <c r="K9" s="547" t="s">
        <v>8</v>
      </c>
      <c r="L9" s="547"/>
      <c r="M9" s="548"/>
    </row>
    <row r="10" spans="1:14" ht="15.75" customHeight="1" x14ac:dyDescent="0.15">
      <c r="A10" s="541" t="s">
        <v>167</v>
      </c>
      <c r="B10" s="543"/>
      <c r="C10" s="85"/>
      <c r="D10" s="121" t="s">
        <v>495</v>
      </c>
      <c r="J10" s="87" t="s">
        <v>8</v>
      </c>
      <c r="K10" s="547" t="s">
        <v>8</v>
      </c>
      <c r="L10" s="547"/>
      <c r="M10" s="548"/>
    </row>
    <row r="11" spans="1:14" ht="15" customHeight="1" x14ac:dyDescent="0.15">
      <c r="C11" s="85"/>
      <c r="D11" s="281" t="s">
        <v>291</v>
      </c>
      <c r="E11" s="282"/>
      <c r="F11" s="282"/>
      <c r="H11" s="89">
        <f>DRAINAGE!AE13</f>
        <v>0</v>
      </c>
      <c r="I11" s="89"/>
      <c r="J11" s="87" t="s">
        <v>8</v>
      </c>
      <c r="K11" s="547" t="s">
        <v>8</v>
      </c>
      <c r="L11" s="547"/>
      <c r="M11" s="548"/>
      <c r="N11" s="299"/>
    </row>
    <row r="12" spans="1:14" ht="15" customHeight="1" x14ac:dyDescent="0.15">
      <c r="C12" s="85"/>
      <c r="D12" s="281" t="s">
        <v>237</v>
      </c>
      <c r="E12" s="282"/>
      <c r="F12" s="282"/>
      <c r="H12" s="89">
        <f>'WTR&amp;SWR'!AE13</f>
        <v>0</v>
      </c>
      <c r="I12" s="89"/>
      <c r="J12" s="87" t="s">
        <v>8</v>
      </c>
      <c r="K12" s="577"/>
      <c r="L12" s="577"/>
      <c r="M12" s="578"/>
    </row>
    <row r="13" spans="1:14" ht="15.75" x14ac:dyDescent="0.15">
      <c r="C13" s="85"/>
      <c r="D13" s="282" t="s">
        <v>289</v>
      </c>
      <c r="E13" s="282"/>
      <c r="F13" s="282"/>
      <c r="H13" s="89">
        <f>'SRF IMP'!AE13</f>
        <v>0</v>
      </c>
      <c r="I13" s="89"/>
      <c r="M13" s="86"/>
      <c r="N13" s="89">
        <f>SUM(H18,G33,G28,G35,H37)</f>
        <v>0</v>
      </c>
    </row>
    <row r="14" spans="1:14" ht="15" customHeight="1" x14ac:dyDescent="0.15">
      <c r="C14" s="85"/>
      <c r="D14" s="282" t="s">
        <v>290</v>
      </c>
      <c r="E14" s="282"/>
      <c r="F14" s="282"/>
      <c r="H14" s="89">
        <f>TRAFFIC!AE13</f>
        <v>0</v>
      </c>
      <c r="I14" s="89"/>
      <c r="M14" s="86"/>
    </row>
    <row r="15" spans="1:14" ht="15" customHeight="1" x14ac:dyDescent="0.15">
      <c r="C15" s="85"/>
      <c r="D15" s="282" t="s">
        <v>292</v>
      </c>
      <c r="E15" s="282"/>
      <c r="F15" s="282"/>
      <c r="H15" s="91">
        <f>' MISC'!AE13</f>
        <v>0</v>
      </c>
      <c r="I15" s="91"/>
      <c r="M15" s="86"/>
    </row>
    <row r="16" spans="1:14" ht="15" customHeight="1" x14ac:dyDescent="0.15">
      <c r="C16" s="85"/>
      <c r="D16" s="282" t="s">
        <v>293</v>
      </c>
      <c r="E16" s="282"/>
      <c r="F16" s="282"/>
      <c r="H16" s="89">
        <f>SUM(H11:H15)</f>
        <v>0</v>
      </c>
      <c r="I16" s="89"/>
      <c r="M16" s="86"/>
    </row>
    <row r="17" spans="1:13" ht="15" customHeight="1" x14ac:dyDescent="0.15">
      <c r="C17" s="85"/>
      <c r="D17" s="282" t="s">
        <v>154</v>
      </c>
      <c r="E17" s="282"/>
      <c r="F17" s="282" t="str">
        <f>IF(H16&gt;0,IF(H16&lt;=1000000,"(5% of Subtotal-Improvements)…………..…...","(3% of Subtotal-Improvements)………………...….."), "(N/A)…………………………………………")</f>
        <v>(N/A)…………………………………………</v>
      </c>
      <c r="H17" s="91">
        <f>IF(H16&gt;0,IF(H16&lt;=1000000,0.05*H16,0.03*H16), 0)</f>
        <v>0</v>
      </c>
      <c r="I17" s="91"/>
      <c r="J17" s="90"/>
      <c r="M17" s="86"/>
    </row>
    <row r="18" spans="1:13" ht="15" customHeight="1" x14ac:dyDescent="0.15">
      <c r="C18" s="85"/>
      <c r="D18" s="282" t="s">
        <v>442</v>
      </c>
      <c r="E18" s="282"/>
      <c r="F18" s="282"/>
      <c r="H18" s="89">
        <f>H16+H17</f>
        <v>0</v>
      </c>
      <c r="I18" s="89"/>
      <c r="J18" s="90"/>
      <c r="M18" s="86"/>
    </row>
    <row r="19" spans="1:13" ht="15" customHeight="1" x14ac:dyDescent="0.15">
      <c r="C19" s="85"/>
      <c r="D19" s="84" t="s">
        <v>294</v>
      </c>
      <c r="H19" s="89">
        <f>(H18*0.1)</f>
        <v>0</v>
      </c>
      <c r="I19" s="89"/>
      <c r="J19" s="90"/>
      <c r="M19" s="86"/>
    </row>
    <row r="20" spans="1:13" ht="24" customHeight="1" x14ac:dyDescent="0.15">
      <c r="C20" s="85"/>
      <c r="G20" s="87" t="s">
        <v>494</v>
      </c>
      <c r="H20" s="89">
        <f>H18+H19</f>
        <v>0</v>
      </c>
      <c r="I20" s="89"/>
      <c r="J20" s="90"/>
      <c r="M20" s="86"/>
    </row>
    <row r="21" spans="1:13" ht="24.75" customHeight="1" x14ac:dyDescent="0.15">
      <c r="C21" s="85"/>
      <c r="H21" s="89"/>
      <c r="I21" s="89"/>
      <c r="J21" s="315"/>
      <c r="M21" s="86"/>
    </row>
    <row r="22" spans="1:13" ht="18" customHeight="1" x14ac:dyDescent="0.15">
      <c r="A22" s="541" t="s">
        <v>165</v>
      </c>
      <c r="B22" s="542"/>
      <c r="C22" s="85"/>
      <c r="D22" s="121"/>
      <c r="J22" s="569" t="s">
        <v>277</v>
      </c>
      <c r="K22" s="570"/>
      <c r="M22" s="86"/>
    </row>
    <row r="23" spans="1:13" ht="17.25" x14ac:dyDescent="0.15">
      <c r="C23" s="85"/>
      <c r="D23" s="281"/>
      <c r="E23" s="282"/>
      <c r="F23" s="282"/>
      <c r="G23" s="283"/>
      <c r="M23" s="86"/>
    </row>
    <row r="24" spans="1:13" ht="15" customHeight="1" x14ac:dyDescent="0.15">
      <c r="C24" s="85"/>
      <c r="D24" s="284"/>
      <c r="E24" s="282"/>
      <c r="F24" s="282"/>
      <c r="G24" s="282"/>
      <c r="H24" s="89"/>
      <c r="I24" s="89"/>
      <c r="J24" s="96" t="s">
        <v>297</v>
      </c>
      <c r="M24" s="86"/>
    </row>
    <row r="25" spans="1:13" ht="15" customHeight="1" x14ac:dyDescent="0.15">
      <c r="C25" s="85"/>
      <c r="D25" s="281"/>
      <c r="E25" s="282"/>
      <c r="F25" s="282"/>
      <c r="G25" s="282"/>
      <c r="H25" s="89"/>
      <c r="I25" s="89"/>
      <c r="M25" s="86"/>
    </row>
    <row r="26" spans="1:13" ht="15.75" customHeight="1" x14ac:dyDescent="0.15">
      <c r="C26" s="85"/>
      <c r="G26" s="87"/>
      <c r="H26" s="89"/>
      <c r="I26" s="99"/>
      <c r="J26" s="84" t="s">
        <v>300</v>
      </c>
      <c r="M26" s="86"/>
    </row>
    <row r="27" spans="1:13" ht="21.75" customHeight="1" x14ac:dyDescent="0.2">
      <c r="C27" s="85"/>
      <c r="D27" s="121" t="s">
        <v>158</v>
      </c>
      <c r="F27" s="93"/>
      <c r="G27" s="93"/>
      <c r="H27" s="89"/>
      <c r="I27" s="92"/>
      <c r="J27" s="90"/>
      <c r="M27" s="86"/>
    </row>
    <row r="28" spans="1:13" ht="13.5" customHeight="1" thickBot="1" x14ac:dyDescent="0.25">
      <c r="C28" s="85"/>
      <c r="D28" s="84" t="s">
        <v>449</v>
      </c>
      <c r="E28" s="90"/>
      <c r="F28" s="90"/>
      <c r="G28" s="91">
        <f>EARTHWORK!AE13</f>
        <v>0</v>
      </c>
      <c r="I28" s="92"/>
      <c r="J28" s="90"/>
      <c r="M28" s="86"/>
    </row>
    <row r="29" spans="1:13" ht="15.75" customHeight="1" x14ac:dyDescent="0.25">
      <c r="C29" s="85"/>
      <c r="D29" s="94" t="s">
        <v>286</v>
      </c>
      <c r="E29" s="94"/>
      <c r="F29" s="94"/>
      <c r="G29" s="94"/>
      <c r="H29" s="89">
        <f>IF(G28=0,0,IF(AND(G28&gt;0,G28&lt;=5000),G28,5000))</f>
        <v>0</v>
      </c>
      <c r="I29" s="89"/>
      <c r="J29" s="564"/>
      <c r="K29" s="565"/>
      <c r="M29" s="86"/>
    </row>
    <row r="30" spans="1:13" ht="15" customHeight="1" x14ac:dyDescent="0.25">
      <c r="A30" s="541" t="s">
        <v>276</v>
      </c>
      <c r="B30" s="542"/>
      <c r="C30" s="85"/>
      <c r="D30" s="94" t="s">
        <v>288</v>
      </c>
      <c r="E30" s="94"/>
      <c r="F30" s="94"/>
      <c r="G30" s="94"/>
      <c r="H30" s="89">
        <f>IF(G28=0,0,IF(AND(G28&gt;=5000,G28&lt;=50000),0.5*(G28-5000),IF(G28&gt;50000,22500,0)))</f>
        <v>0</v>
      </c>
      <c r="J30" s="566"/>
      <c r="K30" s="546"/>
      <c r="M30" s="86"/>
    </row>
    <row r="31" spans="1:13" ht="15.75" x14ac:dyDescent="0.25">
      <c r="C31" s="85"/>
      <c r="D31" s="94" t="s">
        <v>287</v>
      </c>
      <c r="E31" s="94"/>
      <c r="F31" s="94"/>
      <c r="G31" s="94"/>
      <c r="H31" s="89">
        <f>IF(G28=0,0,IF(G28&gt;50000,0.25*(G28-50000),0))</f>
        <v>0</v>
      </c>
      <c r="I31" s="89"/>
      <c r="J31" s="566"/>
      <c r="K31" s="546"/>
      <c r="M31" s="86"/>
    </row>
    <row r="32" spans="1:13" ht="15" customHeight="1" x14ac:dyDescent="0.15">
      <c r="C32" s="85"/>
      <c r="I32" s="89"/>
      <c r="J32" s="566"/>
      <c r="K32" s="546"/>
      <c r="M32" s="86"/>
    </row>
    <row r="33" spans="1:13" ht="15" customHeight="1" x14ac:dyDescent="0.15">
      <c r="C33" s="85"/>
      <c r="D33" s="84" t="s">
        <v>492</v>
      </c>
      <c r="G33" s="272">
        <f>'PVT DRAINAGE'!AE13</f>
        <v>0</v>
      </c>
      <c r="I33" s="89"/>
      <c r="J33" s="566"/>
      <c r="K33" s="546"/>
      <c r="M33" s="86"/>
    </row>
    <row r="34" spans="1:13" ht="15" customHeight="1" x14ac:dyDescent="0.15">
      <c r="C34" s="85"/>
      <c r="H34" s="89"/>
      <c r="I34" s="89"/>
      <c r="J34" s="566"/>
      <c r="K34" s="546"/>
      <c r="M34" s="86"/>
    </row>
    <row r="35" spans="1:13" ht="18.75" customHeight="1" x14ac:dyDescent="0.15">
      <c r="C35" s="85"/>
      <c r="D35" s="285" t="s">
        <v>166</v>
      </c>
      <c r="E35" s="286"/>
      <c r="F35" s="282"/>
      <c r="G35" s="91">
        <f>'LANDSCAPE&amp;IRRIG'!AE13</f>
        <v>0</v>
      </c>
      <c r="J35" s="566"/>
      <c r="K35" s="546"/>
      <c r="M35" s="86"/>
    </row>
    <row r="36" spans="1:13" ht="11.25" customHeight="1" x14ac:dyDescent="0.25">
      <c r="A36" s="541" t="s">
        <v>279</v>
      </c>
      <c r="B36" s="542"/>
      <c r="C36" s="85"/>
      <c r="D36" s="287" t="s">
        <v>259</v>
      </c>
      <c r="E36" s="287"/>
      <c r="F36" s="287"/>
      <c r="G36" s="287"/>
      <c r="H36" s="89">
        <f>(G35*0.5)</f>
        <v>0</v>
      </c>
      <c r="I36" s="89"/>
      <c r="J36" s="566"/>
      <c r="K36" s="546"/>
      <c r="M36" s="86"/>
    </row>
    <row r="37" spans="1:13" ht="15" customHeight="1" x14ac:dyDescent="0.25">
      <c r="C37" s="85"/>
      <c r="D37" s="288" t="e">
        <f>#VALUE!</f>
        <v>#VALUE!</v>
      </c>
      <c r="E37" s="287"/>
      <c r="G37" s="282"/>
      <c r="H37" s="272" t="str">
        <f>IF(H18+G28+G35=0,"",IF((H18+G28+G35)&lt;=25000,500,IF(AND((H18+G28+G35)&gt;25000,(H18+G28+G35)&lt;=100000),0.02*(H18+G28+G35),((H18+G28+G35)-100000)*0.01+100000*0.02)))</f>
        <v/>
      </c>
      <c r="I37" s="89"/>
      <c r="J37" s="566"/>
      <c r="K37" s="546"/>
      <c r="M37" s="86"/>
    </row>
    <row r="38" spans="1:13" ht="16.5" customHeight="1" thickBot="1" x14ac:dyDescent="0.3">
      <c r="C38" s="85"/>
      <c r="E38" s="94"/>
      <c r="F38" s="94"/>
      <c r="G38" s="95" t="s">
        <v>142</v>
      </c>
      <c r="H38" s="89" t="str">
        <f>IF(H37="","",SUM(H29:H31)+H36+H37)</f>
        <v/>
      </c>
      <c r="I38" s="89"/>
      <c r="J38" s="567"/>
      <c r="K38" s="568"/>
      <c r="M38" s="86"/>
    </row>
    <row r="39" spans="1:13" ht="16.5" customHeight="1" thickBot="1" x14ac:dyDescent="0.3">
      <c r="C39" s="85"/>
      <c r="E39" s="94"/>
      <c r="F39" s="94"/>
      <c r="G39" s="95"/>
      <c r="H39" s="89" t="s">
        <v>8</v>
      </c>
      <c r="I39" s="89"/>
      <c r="J39" s="562" t="s">
        <v>164</v>
      </c>
      <c r="K39" s="562"/>
      <c r="M39" s="86"/>
    </row>
    <row r="40" spans="1:13" ht="16.5" customHeight="1" thickBot="1" x14ac:dyDescent="0.3">
      <c r="C40" s="85"/>
      <c r="E40" s="95" t="s">
        <v>447</v>
      </c>
      <c r="F40" s="368" t="str">
        <f>IF(H37="","",H18+G28+G33+G35+H37)</f>
        <v/>
      </c>
      <c r="G40" s="95"/>
      <c r="H40" s="89"/>
      <c r="I40" s="89"/>
      <c r="J40" s="355"/>
      <c r="K40" s="355"/>
      <c r="M40" s="86"/>
    </row>
    <row r="41" spans="1:13" ht="16.5" customHeight="1" thickBot="1" x14ac:dyDescent="0.3">
      <c r="C41" s="85"/>
      <c r="E41" s="94"/>
      <c r="F41" s="94"/>
      <c r="G41" s="95"/>
      <c r="H41" s="89"/>
      <c r="I41" s="89"/>
      <c r="J41" s="355"/>
      <c r="K41" s="355"/>
      <c r="M41" s="86"/>
    </row>
    <row r="42" spans="1:13" ht="18" customHeight="1" thickBot="1" x14ac:dyDescent="0.3">
      <c r="C42" s="85"/>
      <c r="D42" s="560" t="s">
        <v>24</v>
      </c>
      <c r="E42" s="561"/>
      <c r="F42" s="368" t="str">
        <f>IF(H37="","",H20+G33+H38)</f>
        <v/>
      </c>
      <c r="G42" s="89"/>
      <c r="H42" s="89"/>
      <c r="I42" s="89"/>
      <c r="M42" s="86"/>
    </row>
    <row r="43" spans="1:13" ht="18" customHeight="1" thickBot="1" x14ac:dyDescent="0.3">
      <c r="C43" s="85"/>
      <c r="D43" s="95"/>
      <c r="E43" s="366"/>
      <c r="F43" s="182"/>
      <c r="G43" s="89"/>
      <c r="H43" s="89"/>
      <c r="I43" s="89"/>
      <c r="M43" s="86"/>
    </row>
    <row r="44" spans="1:13" ht="18" customHeight="1" thickBot="1" x14ac:dyDescent="0.3">
      <c r="C44" s="85"/>
      <c r="D44" s="95"/>
      <c r="E44" s="87" t="s">
        <v>444</v>
      </c>
      <c r="F44" s="367" t="str">
        <f>IF(N13=0,"",IF(N13&lt;=25000,2500,IF(AND(N13&gt;25000,N13&lt;=50000),5000,IF(AND(N13&gt;50000,N13&lt;=100000),7500+(N13-50000)*0.04,IF(AND(N13&gt;100000,N13&lt;=250000),15000+(N13-100000)*0.04,25000+(N13-250000)*0.04)))))</f>
        <v/>
      </c>
      <c r="G44" s="89"/>
      <c r="H44" s="89"/>
      <c r="I44" s="89"/>
      <c r="M44" s="86"/>
    </row>
    <row r="45" spans="1:13" ht="18" customHeight="1" thickBot="1" x14ac:dyDescent="0.3">
      <c r="C45" s="85"/>
      <c r="D45" s="95"/>
      <c r="E45" s="87"/>
      <c r="F45" s="89"/>
      <c r="G45" s="89"/>
      <c r="H45" s="89"/>
      <c r="I45" s="89"/>
      <c r="M45" s="86"/>
    </row>
    <row r="46" spans="1:13" ht="16.5" customHeight="1" x14ac:dyDescent="0.25">
      <c r="C46" s="85"/>
      <c r="D46" s="302" t="s">
        <v>450</v>
      </c>
      <c r="E46" s="303"/>
      <c r="F46" s="304" t="str">
        <f>F42</f>
        <v/>
      </c>
      <c r="G46" s="553" t="s">
        <v>445</v>
      </c>
      <c r="H46" s="554"/>
      <c r="I46" s="554"/>
      <c r="J46" s="555"/>
      <c r="K46" s="85"/>
      <c r="M46" s="86"/>
    </row>
    <row r="47" spans="1:13" ht="14.1" customHeight="1" x14ac:dyDescent="0.15">
      <c r="C47" s="85"/>
      <c r="D47" s="305"/>
      <c r="E47" s="301"/>
      <c r="F47" s="549"/>
      <c r="G47" s="550"/>
      <c r="H47" s="550"/>
      <c r="I47" s="551"/>
      <c r="J47" s="552"/>
      <c r="K47" s="85"/>
      <c r="M47" s="86"/>
    </row>
    <row r="48" spans="1:13" ht="29.25" customHeight="1" x14ac:dyDescent="0.25">
      <c r="C48" s="85"/>
      <c r="D48" s="305"/>
      <c r="E48" s="282"/>
      <c r="F48" s="306" t="s">
        <v>298</v>
      </c>
      <c r="G48" s="282"/>
      <c r="H48" s="365"/>
      <c r="I48" s="306" t="s">
        <v>446</v>
      </c>
      <c r="J48" s="363"/>
      <c r="K48" s="85"/>
      <c r="M48" s="86"/>
    </row>
    <row r="49" spans="3:13" ht="29.25" customHeight="1" thickBot="1" x14ac:dyDescent="0.3">
      <c r="C49" s="85"/>
      <c r="D49" s="356"/>
      <c r="E49" s="357"/>
      <c r="F49" s="358"/>
      <c r="G49" s="359"/>
      <c r="H49" s="357"/>
      <c r="I49" s="357"/>
      <c r="J49" s="289"/>
      <c r="M49" s="86"/>
    </row>
    <row r="50" spans="3:13" ht="29.25" customHeight="1" x14ac:dyDescent="0.15">
      <c r="C50" s="85"/>
      <c r="D50" s="360" t="s">
        <v>451</v>
      </c>
      <c r="E50" s="354"/>
      <c r="F50" s="364"/>
      <c r="G50" s="364"/>
      <c r="H50" s="354"/>
      <c r="I50" s="354"/>
      <c r="J50" s="361"/>
      <c r="M50" s="86"/>
    </row>
    <row r="51" spans="3:13" ht="29.25" customHeight="1" x14ac:dyDescent="0.25">
      <c r="C51" s="85"/>
      <c r="D51" s="362"/>
      <c r="E51" s="282"/>
      <c r="F51" s="306" t="s">
        <v>298</v>
      </c>
      <c r="G51" s="307"/>
      <c r="H51" s="307"/>
      <c r="I51" s="306" t="s">
        <v>296</v>
      </c>
      <c r="J51" s="363"/>
      <c r="M51" s="86"/>
    </row>
    <row r="52" spans="3:13" ht="26.25" customHeight="1" thickBot="1" x14ac:dyDescent="0.2">
      <c r="C52" s="85"/>
      <c r="D52" s="97"/>
      <c r="E52" s="98"/>
      <c r="F52" s="98"/>
      <c r="G52" s="98"/>
      <c r="H52" s="98"/>
      <c r="I52" s="98"/>
      <c r="J52" s="131"/>
      <c r="M52" s="86"/>
    </row>
    <row r="53" spans="3:13" ht="33.75" customHeight="1" x14ac:dyDescent="0.15">
      <c r="C53" s="293"/>
      <c r="D53" s="294"/>
      <c r="F53" s="87"/>
      <c r="G53" s="369"/>
      <c r="H53" s="296"/>
      <c r="I53" s="296"/>
      <c r="J53" s="556" t="s">
        <v>327</v>
      </c>
      <c r="K53" s="557"/>
      <c r="M53" s="86"/>
    </row>
    <row r="54" spans="3:13" ht="15" customHeight="1" x14ac:dyDescent="0.25">
      <c r="C54" s="295"/>
      <c r="H54" s="182"/>
      <c r="I54" s="182"/>
      <c r="J54" s="557"/>
      <c r="K54" s="557"/>
      <c r="M54" s="86"/>
    </row>
    <row r="55" spans="3:13" ht="16.5" customHeight="1" x14ac:dyDescent="0.25">
      <c r="C55" s="85"/>
      <c r="E55" s="95"/>
      <c r="F55" s="182"/>
      <c r="J55" s="557"/>
      <c r="K55" s="557"/>
      <c r="L55" s="292"/>
      <c r="M55" s="86"/>
    </row>
    <row r="56" spans="3:13" ht="32.25" customHeight="1" thickBot="1" x14ac:dyDescent="0.2">
      <c r="C56" s="280" t="str">
        <f>'REPORT INSTR'!B3</f>
        <v>(THIS TEMPLATE IS CURRENT TO 12/21/09)</v>
      </c>
      <c r="D56" s="98"/>
      <c r="E56" s="98"/>
      <c r="F56" s="98"/>
      <c r="G56" s="98"/>
      <c r="H56" s="98"/>
      <c r="I56" s="98"/>
      <c r="J56" s="98"/>
      <c r="K56" s="98"/>
      <c r="L56" s="98"/>
      <c r="M56" s="131"/>
    </row>
    <row r="57" spans="3:13" ht="46.5" customHeight="1" x14ac:dyDescent="0.15"/>
    <row r="58" spans="3:13" ht="19.5" customHeight="1" x14ac:dyDescent="0.15"/>
    <row r="66" ht="15.75" customHeight="1" x14ac:dyDescent="0.15"/>
  </sheetData>
  <sheetProtection algorithmName="SHA-512" hashValue="vsVU1MZEI8WHRXf5XxUQap1WVMFOUAd0JmIAqEL295u9us14N8p1xT69QY7ETO79t73eHlpQxCO15v8lYtuz1Q==" saltValue="IEg8KaT9G36V1mcZMaICWA==" spinCount="100000" sheet="1" objects="1" scenarios="1" selectLockedCells="1"/>
  <mergeCells count="25">
    <mergeCell ref="F47:J47"/>
    <mergeCell ref="G46:J46"/>
    <mergeCell ref="J53:K55"/>
    <mergeCell ref="C2:H2"/>
    <mergeCell ref="D42:E42"/>
    <mergeCell ref="J39:K39"/>
    <mergeCell ref="D4:H4"/>
    <mergeCell ref="D5:G5"/>
    <mergeCell ref="D6:G6"/>
    <mergeCell ref="J29:K38"/>
    <mergeCell ref="J22:K22"/>
    <mergeCell ref="K2:M2"/>
    <mergeCell ref="K4:M4"/>
    <mergeCell ref="K3:M3"/>
    <mergeCell ref="K10:M10"/>
    <mergeCell ref="K12:M12"/>
    <mergeCell ref="A36:B36"/>
    <mergeCell ref="A22:B22"/>
    <mergeCell ref="A10:B10"/>
    <mergeCell ref="A30:B30"/>
    <mergeCell ref="K6:M6"/>
    <mergeCell ref="K7:M7"/>
    <mergeCell ref="K8:M8"/>
    <mergeCell ref="K9:M9"/>
    <mergeCell ref="K11:M11"/>
  </mergeCells>
  <phoneticPr fontId="0" type="noConversion"/>
  <printOptions horizontalCentered="1"/>
  <pageMargins left="0.3" right="0.25" top="0.75" bottom="0.65" header="0.39" footer="0.44"/>
  <pageSetup scale="66" orientation="portrait" horizontalDpi="300" verticalDpi="300" r:id="rId1"/>
  <headerFooter alignWithMargins="0">
    <oddHeader>&amp;C&amp;"Times New Roman,Bold"&amp;20CITY OF SAN DIEGO-BOND ESTIMATE TEMPLATE</oddHeader>
    <oddFooter xml:space="preserve">&amp;L&amp;"Times New Roman,Regular"
&amp;F&amp;R
</oddFooter>
  </headerFooter>
  <drawing r:id="rId2"/>
  <legacyDrawing r:id="rId3"/>
  <controls>
    <mc:AlternateContent xmlns:mc="http://schemas.openxmlformats.org/markup-compatibility/2006">
      <mc:Choice Requires="x14">
        <control shapeId="2881" r:id="rId4" name="CommandButton9">
          <controlPr defaultSize="0" print="0" autoFill="0" autoLine="0" autoPict="0" r:id="rId5">
            <anchor>
              <from>
                <xdr:col>0</xdr:col>
                <xdr:colOff>38100</xdr:colOff>
                <xdr:row>22</xdr:row>
                <xdr:rowOff>9525</xdr:rowOff>
              </from>
              <to>
                <xdr:col>1</xdr:col>
                <xdr:colOff>1495425</xdr:colOff>
                <xdr:row>24</xdr:row>
                <xdr:rowOff>85725</xdr:rowOff>
              </to>
            </anchor>
          </controlPr>
        </control>
      </mc:Choice>
      <mc:Fallback>
        <control shapeId="2881" r:id="rId4" name="CommandButton9"/>
      </mc:Fallback>
    </mc:AlternateContent>
    <mc:AlternateContent xmlns:mc="http://schemas.openxmlformats.org/markup-compatibility/2006">
      <mc:Choice Requires="x14">
        <control shapeId="2653" r:id="rId6" name="CommandButton1">
          <controlPr defaultSize="0" print="0" autoLine="0" r:id="rId7">
            <anchor>
              <from>
                <xdr:col>0</xdr:col>
                <xdr:colOff>47625</xdr:colOff>
                <xdr:row>24</xdr:row>
                <xdr:rowOff>152400</xdr:rowOff>
              </from>
              <to>
                <xdr:col>1</xdr:col>
                <xdr:colOff>1495425</xdr:colOff>
                <xdr:row>26</xdr:row>
                <xdr:rowOff>66675</xdr:rowOff>
              </to>
            </anchor>
          </controlPr>
        </control>
      </mc:Choice>
      <mc:Fallback>
        <control shapeId="2653" r:id="rId6" name="CommandButton1"/>
      </mc:Fallback>
    </mc:AlternateContent>
    <mc:AlternateContent xmlns:mc="http://schemas.openxmlformats.org/markup-compatibility/2006">
      <mc:Choice Requires="x14">
        <control shapeId="2169" r:id="rId8" name="CommandButton13">
          <controlPr defaultSize="0" print="0" autoLine="0" r:id="rId9">
            <anchor>
              <from>
                <xdr:col>0</xdr:col>
                <xdr:colOff>47625</xdr:colOff>
                <xdr:row>18</xdr:row>
                <xdr:rowOff>85725</xdr:rowOff>
              </from>
              <to>
                <xdr:col>1</xdr:col>
                <xdr:colOff>1514475</xdr:colOff>
                <xdr:row>19</xdr:row>
                <xdr:rowOff>200025</xdr:rowOff>
              </to>
            </anchor>
          </controlPr>
        </control>
      </mc:Choice>
      <mc:Fallback>
        <control shapeId="2169" r:id="rId8" name="CommandButton13"/>
      </mc:Fallback>
    </mc:AlternateContent>
    <mc:AlternateContent xmlns:mc="http://schemas.openxmlformats.org/markup-compatibility/2006">
      <mc:Choice Requires="x14">
        <control shapeId="2168" r:id="rId10" name="CommandButton12">
          <controlPr defaultSize="0" print="0" autoLine="0" r:id="rId11">
            <anchor>
              <from>
                <xdr:col>0</xdr:col>
                <xdr:colOff>66675</xdr:colOff>
                <xdr:row>32</xdr:row>
                <xdr:rowOff>38100</xdr:rowOff>
              </from>
              <to>
                <xdr:col>1</xdr:col>
                <xdr:colOff>1514475</xdr:colOff>
                <xdr:row>34</xdr:row>
                <xdr:rowOff>76200</xdr:rowOff>
              </to>
            </anchor>
          </controlPr>
        </control>
      </mc:Choice>
      <mc:Fallback>
        <control shapeId="2168" r:id="rId10" name="CommandButton12"/>
      </mc:Fallback>
    </mc:AlternateContent>
    <mc:AlternateContent xmlns:mc="http://schemas.openxmlformats.org/markup-compatibility/2006">
      <mc:Choice Requires="x14">
        <control shapeId="2167" r:id="rId12" name="CommandButton11">
          <controlPr defaultSize="0" print="0" autoLine="0" r:id="rId13">
            <anchor>
              <from>
                <xdr:col>0</xdr:col>
                <xdr:colOff>47625</xdr:colOff>
                <xdr:row>12</xdr:row>
                <xdr:rowOff>28575</xdr:rowOff>
              </from>
              <to>
                <xdr:col>1</xdr:col>
                <xdr:colOff>1514475</xdr:colOff>
                <xdr:row>14</xdr:row>
                <xdr:rowOff>133350</xdr:rowOff>
              </to>
            </anchor>
          </controlPr>
        </control>
      </mc:Choice>
      <mc:Fallback>
        <control shapeId="2167" r:id="rId12" name="CommandButton11"/>
      </mc:Fallback>
    </mc:AlternateContent>
    <mc:AlternateContent xmlns:mc="http://schemas.openxmlformats.org/markup-compatibility/2006">
      <mc:Choice Requires="x14">
        <control shapeId="2166" r:id="rId14" name="CommandButton10">
          <controlPr defaultSize="0" print="0" autoLine="0" r:id="rId15">
            <anchor>
              <from>
                <xdr:col>0</xdr:col>
                <xdr:colOff>47625</xdr:colOff>
                <xdr:row>14</xdr:row>
                <xdr:rowOff>161925</xdr:rowOff>
              </from>
              <to>
                <xdr:col>1</xdr:col>
                <xdr:colOff>1514475</xdr:colOff>
                <xdr:row>16</xdr:row>
                <xdr:rowOff>85725</xdr:rowOff>
              </to>
            </anchor>
          </controlPr>
        </control>
      </mc:Choice>
      <mc:Fallback>
        <control shapeId="2166" r:id="rId14" name="CommandButton10"/>
      </mc:Fallback>
    </mc:AlternateContent>
    <mc:AlternateContent xmlns:mc="http://schemas.openxmlformats.org/markup-compatibility/2006">
      <mc:Choice Requires="x14">
        <control shapeId="2164" r:id="rId16" name="CommandButton8">
          <controlPr defaultSize="0" print="0" autoLine="0" r:id="rId17">
            <anchor>
              <from>
                <xdr:col>0</xdr:col>
                <xdr:colOff>47625</xdr:colOff>
                <xdr:row>10</xdr:row>
                <xdr:rowOff>28575</xdr:rowOff>
              </from>
              <to>
                <xdr:col>1</xdr:col>
                <xdr:colOff>1514475</xdr:colOff>
                <xdr:row>11</xdr:row>
                <xdr:rowOff>180975</xdr:rowOff>
              </to>
            </anchor>
          </controlPr>
        </control>
      </mc:Choice>
      <mc:Fallback>
        <control shapeId="2164" r:id="rId16" name="CommandButton8"/>
      </mc:Fallback>
    </mc:AlternateContent>
    <mc:AlternateContent xmlns:mc="http://schemas.openxmlformats.org/markup-compatibility/2006">
      <mc:Choice Requires="x14">
        <control shapeId="2163" r:id="rId18" name="CommandButton7">
          <controlPr defaultSize="0" print="0" autoLine="0" r:id="rId19">
            <anchor>
              <from>
                <xdr:col>0</xdr:col>
                <xdr:colOff>66675</xdr:colOff>
                <xdr:row>30</xdr:row>
                <xdr:rowOff>9525</xdr:rowOff>
              </from>
              <to>
                <xdr:col>1</xdr:col>
                <xdr:colOff>1514475</xdr:colOff>
                <xdr:row>31</xdr:row>
                <xdr:rowOff>171450</xdr:rowOff>
              </to>
            </anchor>
          </controlPr>
        </control>
      </mc:Choice>
      <mc:Fallback>
        <control shapeId="2163" r:id="rId18" name="CommandButton7"/>
      </mc:Fallback>
    </mc:AlternateContent>
    <mc:AlternateContent xmlns:mc="http://schemas.openxmlformats.org/markup-compatibility/2006">
      <mc:Choice Requires="x14">
        <control shapeId="2160" r:id="rId20" name="CommandButton4">
          <controlPr defaultSize="0" print="0" autoLine="0" r:id="rId21">
            <anchor>
              <from>
                <xdr:col>0</xdr:col>
                <xdr:colOff>66675</xdr:colOff>
                <xdr:row>36</xdr:row>
                <xdr:rowOff>28575</xdr:rowOff>
              </from>
              <to>
                <xdr:col>1</xdr:col>
                <xdr:colOff>1514475</xdr:colOff>
                <xdr:row>37</xdr:row>
                <xdr:rowOff>200025</xdr:rowOff>
              </to>
            </anchor>
          </controlPr>
        </control>
      </mc:Choice>
      <mc:Fallback>
        <control shapeId="2160" r:id="rId20" name="CommandButton4"/>
      </mc:Fallback>
    </mc:AlternateContent>
    <mc:AlternateContent xmlns:mc="http://schemas.openxmlformats.org/markup-compatibility/2006">
      <mc:Choice Requires="x14">
        <control shapeId="2159" r:id="rId22" name="CommandButton3">
          <controlPr defaultSize="0" print="0" autoLine="0" r:id="rId23">
            <anchor>
              <from>
                <xdr:col>0</xdr:col>
                <xdr:colOff>47625</xdr:colOff>
                <xdr:row>16</xdr:row>
                <xdr:rowOff>123825</xdr:rowOff>
              </from>
              <to>
                <xdr:col>1</xdr:col>
                <xdr:colOff>1514475</xdr:colOff>
                <xdr:row>18</xdr:row>
                <xdr:rowOff>47625</xdr:rowOff>
              </to>
            </anchor>
          </controlPr>
        </control>
      </mc:Choice>
      <mc:Fallback>
        <control shapeId="2159" r:id="rId22" name="CommandButton3"/>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syncVertical="1" syncRef="B18" transitionEvaluation="1" codeName="Sheet3"/>
  <dimension ref="A1:AX730"/>
  <sheetViews>
    <sheetView showGridLines="0" topLeftCell="B1" zoomScale="55" zoomScaleNormal="55" zoomScaleSheetLayoutView="50" workbookViewId="0">
      <pane ySplit="17" topLeftCell="A18" activePane="bottomLeft" state="frozenSplit"/>
      <selection pane="bottomLeft" activeCell="B23" sqref="B23"/>
    </sheetView>
  </sheetViews>
  <sheetFormatPr defaultColWidth="9.625" defaultRowHeight="18.75" x14ac:dyDescent="0.15"/>
  <cols>
    <col min="1" max="1" width="12.75" style="174" customWidth="1"/>
    <col min="2" max="2" width="70.75" style="166" customWidth="1"/>
    <col min="3" max="3" width="10.625" style="175" customWidth="1"/>
    <col min="4" max="25" width="10.625" style="175" hidden="1" customWidth="1"/>
    <col min="26" max="26" width="5.875" style="175" hidden="1" customWidth="1"/>
    <col min="27" max="27" width="9.625" style="186" customWidth="1"/>
    <col min="28" max="28" width="20.625" style="176" hidden="1" customWidth="1"/>
    <col min="29" max="29" width="14.875" style="179" customWidth="1"/>
    <col min="30" max="30" width="19.625" style="169" bestFit="1" customWidth="1"/>
    <col min="31" max="31" width="3" style="178" customWidth="1"/>
    <col min="32" max="32" width="21.625" style="251" customWidth="1"/>
    <col min="33" max="33" width="3.625" style="171" customWidth="1"/>
    <col min="34" max="16384" width="9.625" style="164"/>
  </cols>
  <sheetData>
    <row r="1" spans="1:41" ht="15" customHeight="1" x14ac:dyDescent="0.15">
      <c r="A1" s="166"/>
      <c r="B1" s="309" t="str">
        <f>EARTHWORK!F10</f>
        <v>SECTION 1-EARTHWORK</v>
      </c>
      <c r="C1" s="166"/>
      <c r="D1" s="166"/>
      <c r="E1" s="166"/>
      <c r="F1" s="166"/>
      <c r="G1" s="166"/>
      <c r="H1" s="166"/>
      <c r="I1" s="166"/>
      <c r="J1" s="166"/>
      <c r="K1" s="166"/>
      <c r="L1" s="166"/>
      <c r="M1" s="166"/>
      <c r="N1" s="166"/>
      <c r="O1" s="166"/>
      <c r="P1" s="166"/>
      <c r="Q1" s="166"/>
      <c r="R1" s="166"/>
      <c r="S1" s="166"/>
      <c r="T1" s="166"/>
      <c r="U1" s="166"/>
      <c r="V1" s="166"/>
      <c r="W1" s="166"/>
      <c r="X1" s="166"/>
      <c r="Y1" s="166"/>
      <c r="Z1" s="166"/>
      <c r="AB1" s="168"/>
      <c r="AE1" s="170"/>
      <c r="AF1" s="166"/>
    </row>
    <row r="2" spans="1:41" ht="15" customHeight="1" x14ac:dyDescent="0.15">
      <c r="A2" s="310"/>
      <c r="B2" s="309" t="str">
        <f>DRAINAGE!F10</f>
        <v>SECTION 2-DRAINAGE</v>
      </c>
      <c r="C2" s="166"/>
      <c r="D2" s="166"/>
      <c r="E2" s="166"/>
      <c r="F2" s="166"/>
      <c r="G2" s="166"/>
      <c r="H2" s="166"/>
      <c r="I2" s="166"/>
      <c r="J2" s="166"/>
      <c r="K2" s="166"/>
      <c r="L2" s="166"/>
      <c r="M2" s="166"/>
      <c r="N2" s="166"/>
      <c r="O2" s="166"/>
      <c r="P2" s="166"/>
      <c r="Q2" s="166"/>
      <c r="R2" s="166"/>
      <c r="S2" s="166"/>
      <c r="T2" s="166"/>
      <c r="U2" s="166"/>
      <c r="V2" s="166"/>
      <c r="W2" s="166"/>
      <c r="X2" s="166"/>
      <c r="Y2" s="166"/>
      <c r="Z2" s="166"/>
      <c r="AB2" s="168"/>
      <c r="AD2" s="311" t="s">
        <v>283</v>
      </c>
      <c r="AE2" s="170"/>
    </row>
    <row r="3" spans="1:41" ht="15" customHeight="1" x14ac:dyDescent="0.15">
      <c r="A3" s="310"/>
      <c r="B3" s="309" t="str">
        <f>'SRF IMP'!F10</f>
        <v>SECTION 3-SURFACE IMPROVEMENTS</v>
      </c>
      <c r="C3" s="166"/>
      <c r="D3" s="166"/>
      <c r="E3" s="166"/>
      <c r="F3" s="166"/>
      <c r="G3" s="166"/>
      <c r="H3" s="166"/>
      <c r="I3" s="166"/>
      <c r="J3" s="166"/>
      <c r="K3" s="166"/>
      <c r="L3" s="166"/>
      <c r="M3" s="166"/>
      <c r="N3" s="166"/>
      <c r="O3" s="166"/>
      <c r="P3" s="166"/>
      <c r="Q3" s="166"/>
      <c r="R3" s="166"/>
      <c r="S3" s="166"/>
      <c r="T3" s="166"/>
      <c r="U3" s="166"/>
      <c r="V3" s="166"/>
      <c r="W3" s="166"/>
      <c r="X3" s="166"/>
      <c r="Y3" s="166"/>
      <c r="AD3" s="273"/>
      <c r="AE3" s="170"/>
    </row>
    <row r="4" spans="1:41" ht="15" customHeight="1" x14ac:dyDescent="0.15">
      <c r="A4" s="310"/>
      <c r="B4" s="309" t="str">
        <f>TRAFFIC!F10</f>
        <v>SECTION 4-TRAFFIC</v>
      </c>
      <c r="C4" s="166"/>
      <c r="D4" s="166"/>
      <c r="E4" s="166"/>
      <c r="F4" s="166"/>
      <c r="G4" s="166"/>
      <c r="H4" s="166"/>
      <c r="I4" s="166"/>
      <c r="J4" s="166"/>
      <c r="K4" s="166"/>
      <c r="L4" s="166"/>
      <c r="M4" s="166"/>
      <c r="N4" s="166"/>
      <c r="O4" s="166"/>
      <c r="P4" s="166"/>
      <c r="Q4" s="166"/>
      <c r="R4" s="166"/>
      <c r="S4" s="166"/>
      <c r="T4" s="166"/>
      <c r="U4" s="166"/>
      <c r="V4" s="166"/>
      <c r="W4" s="166"/>
      <c r="X4" s="166"/>
      <c r="Y4" s="166"/>
      <c r="AD4" s="311" t="s">
        <v>23</v>
      </c>
      <c r="AE4" s="170"/>
    </row>
    <row r="5" spans="1:41" ht="15" customHeight="1" x14ac:dyDescent="0.15">
      <c r="A5" s="310"/>
      <c r="B5" s="309" t="str">
        <f>'WTR&amp;SWR'!F10</f>
        <v xml:space="preserve">SECTION 5-WATER &amp; WASTEWATER  </v>
      </c>
      <c r="C5" s="166"/>
      <c r="D5" s="166"/>
      <c r="E5" s="166"/>
      <c r="F5" s="166"/>
      <c r="G5" s="166"/>
      <c r="H5" s="166"/>
      <c r="I5" s="166"/>
      <c r="J5" s="166"/>
      <c r="K5" s="166"/>
      <c r="L5" s="166"/>
      <c r="M5" s="166"/>
      <c r="N5" s="166"/>
      <c r="O5" s="166"/>
      <c r="P5" s="166"/>
      <c r="Q5" s="166"/>
      <c r="R5" s="166"/>
      <c r="S5" s="166"/>
      <c r="T5" s="166"/>
      <c r="U5" s="166"/>
      <c r="V5" s="166"/>
      <c r="W5" s="166"/>
      <c r="X5" s="166"/>
      <c r="Y5" s="166"/>
      <c r="AE5" s="170"/>
      <c r="AF5" s="252"/>
    </row>
    <row r="6" spans="1:41" ht="15" customHeight="1" x14ac:dyDescent="0.15">
      <c r="A6" s="310"/>
      <c r="B6" s="309" t="str">
        <f>' MISC'!F10</f>
        <v xml:space="preserve">SECTION 6-MISCELLANEOUS </v>
      </c>
      <c r="C6" s="166"/>
      <c r="D6" s="166"/>
      <c r="E6" s="166"/>
      <c r="F6" s="166"/>
      <c r="G6" s="166"/>
      <c r="H6" s="166"/>
      <c r="I6" s="166"/>
      <c r="J6" s="166"/>
      <c r="K6" s="166"/>
      <c r="L6" s="166"/>
      <c r="M6" s="166"/>
      <c r="N6" s="166"/>
      <c r="O6" s="166"/>
      <c r="P6" s="166"/>
      <c r="Q6" s="166"/>
      <c r="R6" s="166"/>
      <c r="S6" s="166"/>
      <c r="T6" s="166"/>
      <c r="U6" s="166"/>
      <c r="V6" s="166"/>
      <c r="W6" s="166"/>
      <c r="X6" s="166"/>
      <c r="Y6" s="166"/>
      <c r="AE6" s="170"/>
      <c r="AF6" s="252"/>
      <c r="AO6" s="167"/>
    </row>
    <row r="7" spans="1:41" ht="15" customHeight="1" x14ac:dyDescent="0.15">
      <c r="A7" s="310"/>
      <c r="B7" s="309" t="str">
        <f>'LANDSCAPE&amp;IRRIG'!F10</f>
        <v>SECTION 7-LANDSCAPE &amp; IRRIGATION</v>
      </c>
      <c r="C7" s="166"/>
      <c r="D7" s="166"/>
      <c r="E7" s="166"/>
      <c r="F7" s="166"/>
      <c r="G7" s="166"/>
      <c r="H7" s="166"/>
      <c r="I7" s="166"/>
      <c r="J7" s="166"/>
      <c r="K7" s="166"/>
      <c r="L7" s="166"/>
      <c r="M7" s="166"/>
      <c r="N7" s="166"/>
      <c r="O7" s="166"/>
      <c r="P7" s="166"/>
      <c r="Q7" s="166"/>
      <c r="R7" s="166"/>
      <c r="S7" s="166"/>
      <c r="T7" s="166"/>
      <c r="U7" s="166"/>
      <c r="V7" s="166"/>
      <c r="W7" s="166"/>
      <c r="X7" s="166"/>
      <c r="Y7" s="166"/>
      <c r="Z7" s="173"/>
      <c r="AD7" s="172"/>
      <c r="AO7" s="165"/>
    </row>
    <row r="8" spans="1:41" ht="15" customHeight="1" x14ac:dyDescent="0.2">
      <c r="A8" s="310"/>
      <c r="B8" s="446" t="s">
        <v>489</v>
      </c>
      <c r="Z8" s="176"/>
      <c r="AD8" s="177"/>
      <c r="AO8" s="165"/>
    </row>
    <row r="9" spans="1:41" ht="18" customHeight="1" x14ac:dyDescent="0.15">
      <c r="A9" s="310"/>
      <c r="B9" s="309"/>
      <c r="Z9" s="176"/>
      <c r="AA9" s="166"/>
      <c r="AO9" s="166"/>
    </row>
    <row r="10" spans="1:41" ht="18" customHeight="1" x14ac:dyDescent="0.15">
      <c r="A10" s="310"/>
      <c r="B10" s="161" t="str">
        <f>'BOND EST'!C2</f>
        <v>PROJECT NAME</v>
      </c>
      <c r="Z10" s="176"/>
      <c r="AA10" s="311"/>
      <c r="AG10" s="251"/>
      <c r="AI10" s="251"/>
    </row>
    <row r="11" spans="1:41" ht="18" customHeight="1" x14ac:dyDescent="0.15">
      <c r="A11" s="45"/>
      <c r="B11" s="38" t="str">
        <f>'BOND EST'!D4</f>
        <v>ENGINEER COMPANY NAME</v>
      </c>
      <c r="C11" s="42"/>
      <c r="D11" s="42"/>
      <c r="E11" s="42"/>
      <c r="F11" s="42"/>
      <c r="G11" s="42"/>
      <c r="H11" s="42"/>
      <c r="I11" s="42"/>
      <c r="J11" s="42"/>
      <c r="K11" s="42"/>
      <c r="L11" s="42"/>
      <c r="M11" s="42"/>
      <c r="N11" s="42"/>
      <c r="O11" s="42"/>
      <c r="P11" s="42"/>
      <c r="Q11" s="42"/>
      <c r="R11" s="42"/>
      <c r="S11" s="42"/>
      <c r="T11" s="42"/>
      <c r="U11" s="42"/>
      <c r="V11" s="42"/>
      <c r="W11" s="42"/>
      <c r="X11" s="42"/>
      <c r="Y11" s="42"/>
      <c r="Z11" s="193"/>
      <c r="AA11" s="194"/>
      <c r="AC11" s="42"/>
      <c r="AE11" s="79" t="str">
        <f>'BOND EST'!J2</f>
        <v>INTERNAL ORDER NO:</v>
      </c>
      <c r="AF11" s="45" t="str">
        <f>'BOND EST'!K2</f>
        <v>XXXXXXXX</v>
      </c>
    </row>
    <row r="12" spans="1:41" ht="18" customHeight="1" x14ac:dyDescent="0.15">
      <c r="A12" s="45"/>
      <c r="B12" s="38" t="str">
        <f>'BOND EST'!D5</f>
        <v>ENGINEER COMPANY STREET ADDRESS</v>
      </c>
      <c r="C12" s="42"/>
      <c r="D12" s="42"/>
      <c r="E12" s="42"/>
      <c r="F12" s="42"/>
      <c r="G12" s="42"/>
      <c r="H12" s="42"/>
      <c r="I12" s="42"/>
      <c r="J12" s="42"/>
      <c r="K12" s="42"/>
      <c r="L12" s="42"/>
      <c r="M12" s="42"/>
      <c r="N12" s="42"/>
      <c r="O12" s="42"/>
      <c r="P12" s="42"/>
      <c r="Q12" s="42"/>
      <c r="R12" s="42"/>
      <c r="S12" s="42"/>
      <c r="T12" s="42"/>
      <c r="U12" s="42"/>
      <c r="V12" s="42"/>
      <c r="W12" s="42"/>
      <c r="X12" s="42"/>
      <c r="Y12" s="42"/>
      <c r="Z12" s="193"/>
      <c r="AA12" s="194"/>
      <c r="AC12" s="42"/>
      <c r="AE12" s="79" t="str">
        <f>'BOND EST'!J3</f>
        <v>DRAWING NO:</v>
      </c>
      <c r="AF12" s="45" t="str">
        <f>'BOND EST'!K3</f>
        <v>XXXXX-D</v>
      </c>
    </row>
    <row r="13" spans="1:41" ht="18" customHeight="1" x14ac:dyDescent="0.15">
      <c r="A13" s="45"/>
      <c r="B13" s="38" t="str">
        <f>'BOND EST'!D6</f>
        <v>ENGINEER COMPANY CITY, STATE AND ZIP</v>
      </c>
      <c r="D13" s="42"/>
      <c r="E13" s="42"/>
      <c r="F13" s="42"/>
      <c r="G13" s="42"/>
      <c r="H13" s="42"/>
      <c r="I13" s="42"/>
      <c r="J13" s="42"/>
      <c r="K13" s="42"/>
      <c r="L13" s="42"/>
      <c r="M13" s="42"/>
      <c r="N13" s="42"/>
      <c r="O13" s="42"/>
      <c r="P13" s="42"/>
      <c r="Q13" s="42"/>
      <c r="R13" s="42"/>
      <c r="S13" s="42"/>
      <c r="T13" s="42"/>
      <c r="U13" s="42"/>
      <c r="V13" s="42"/>
      <c r="W13" s="42"/>
      <c r="X13" s="42"/>
      <c r="Y13" s="42"/>
      <c r="AE13" s="79" t="str">
        <f>'BOND EST'!J4</f>
        <v>PROJECT NO:</v>
      </c>
      <c r="AF13" s="45" t="str">
        <f>'BOND EST'!K4</f>
        <v>XXXXXX</v>
      </c>
    </row>
    <row r="14" spans="1:41" ht="18" customHeight="1" x14ac:dyDescent="0.15">
      <c r="A14" s="45"/>
      <c r="B14" s="300" t="str">
        <f>'BOND EST'!D7</f>
        <v>(XXX) XXX-XXXX</v>
      </c>
      <c r="C14" s="42"/>
      <c r="D14" s="42"/>
      <c r="E14" s="42"/>
      <c r="F14" s="42"/>
      <c r="G14" s="42"/>
      <c r="H14" s="42"/>
      <c r="I14" s="42"/>
      <c r="J14" s="42"/>
      <c r="K14" s="42"/>
      <c r="L14" s="42"/>
      <c r="M14" s="42"/>
      <c r="N14" s="42"/>
      <c r="O14" s="42"/>
      <c r="P14" s="42"/>
      <c r="Q14" s="42"/>
      <c r="R14" s="42"/>
      <c r="S14" s="42"/>
      <c r="T14" s="42"/>
      <c r="U14" s="42"/>
      <c r="V14" s="42"/>
      <c r="W14" s="42"/>
      <c r="X14" s="42"/>
      <c r="Y14" s="42"/>
      <c r="AD14" s="195"/>
      <c r="AE14" s="79" t="str">
        <f>'BOND EST'!J6</f>
        <v xml:space="preserve"> </v>
      </c>
      <c r="AF14" s="83">
        <f>'BOND EST'!K6</f>
        <v>0</v>
      </c>
    </row>
    <row r="15" spans="1:41" ht="18" customHeight="1" x14ac:dyDescent="0.15">
      <c r="A15" s="45"/>
      <c r="B15" s="300" t="str">
        <f>'BOND EST'!D8</f>
        <v>(XXX) XXX-XXXX</v>
      </c>
      <c r="C15" s="42"/>
      <c r="D15" s="42"/>
      <c r="E15" s="42"/>
      <c r="F15" s="42"/>
      <c r="G15" s="42"/>
      <c r="H15" s="42"/>
      <c r="I15" s="42"/>
      <c r="J15" s="42"/>
      <c r="K15" s="42"/>
      <c r="L15" s="42"/>
      <c r="M15" s="42"/>
      <c r="N15" s="42"/>
      <c r="O15" s="42"/>
      <c r="P15" s="42"/>
      <c r="Q15" s="42"/>
      <c r="R15" s="42"/>
      <c r="S15" s="42"/>
      <c r="T15" s="42"/>
      <c r="U15" s="42"/>
      <c r="V15" s="42"/>
      <c r="W15" s="42"/>
      <c r="X15" s="42"/>
      <c r="Y15" s="42"/>
      <c r="AD15" s="276"/>
      <c r="AE15" s="277" t="str">
        <f>'BOND EST'!J7</f>
        <v xml:space="preserve"> </v>
      </c>
      <c r="AF15" s="278" t="str">
        <f>'BOND EST'!K7</f>
        <v xml:space="preserve"> </v>
      </c>
    </row>
    <row r="16" spans="1:41" ht="15.75" customHeight="1" x14ac:dyDescent="0.15">
      <c r="A16" s="45"/>
      <c r="C16" s="136"/>
      <c r="D16" s="39" t="s">
        <v>30</v>
      </c>
      <c r="E16" s="39" t="s">
        <v>30</v>
      </c>
      <c r="F16" s="39" t="s">
        <v>30</v>
      </c>
      <c r="G16" s="39" t="s">
        <v>30</v>
      </c>
      <c r="H16" s="39" t="s">
        <v>30</v>
      </c>
      <c r="I16" s="39" t="s">
        <v>30</v>
      </c>
      <c r="J16" s="39" t="s">
        <v>30</v>
      </c>
      <c r="K16" s="39" t="s">
        <v>30</v>
      </c>
      <c r="L16" s="39" t="s">
        <v>30</v>
      </c>
      <c r="M16" s="39" t="s">
        <v>30</v>
      </c>
      <c r="N16" s="39" t="s">
        <v>30</v>
      </c>
      <c r="O16" s="39" t="s">
        <v>30</v>
      </c>
      <c r="P16" s="39" t="s">
        <v>30</v>
      </c>
      <c r="Q16" s="39" t="s">
        <v>30</v>
      </c>
      <c r="R16" s="39" t="s">
        <v>30</v>
      </c>
      <c r="S16" s="39" t="s">
        <v>30</v>
      </c>
      <c r="T16" s="39" t="s">
        <v>30</v>
      </c>
      <c r="U16" s="39" t="s">
        <v>30</v>
      </c>
      <c r="V16" s="39" t="s">
        <v>30</v>
      </c>
      <c r="W16" s="39" t="s">
        <v>30</v>
      </c>
      <c r="X16" s="39" t="s">
        <v>30</v>
      </c>
      <c r="Y16" s="39" t="s">
        <v>30</v>
      </c>
      <c r="Z16" s="39" t="s">
        <v>30</v>
      </c>
      <c r="AA16" s="196" t="s">
        <v>261</v>
      </c>
      <c r="AB16" s="39" t="s">
        <v>272</v>
      </c>
      <c r="AC16" s="39" t="s">
        <v>1</v>
      </c>
      <c r="AD16" s="30" t="s">
        <v>2</v>
      </c>
      <c r="AE16" s="197"/>
      <c r="AF16" s="261" t="s">
        <v>1</v>
      </c>
    </row>
    <row r="17" spans="1:32" x14ac:dyDescent="0.15">
      <c r="A17" s="4" t="s">
        <v>151</v>
      </c>
      <c r="B17" s="198" t="s">
        <v>0</v>
      </c>
      <c r="C17" s="40" t="s">
        <v>2</v>
      </c>
      <c r="D17" s="199">
        <v>2</v>
      </c>
      <c r="E17" s="40">
        <f>D17+1</f>
        <v>3</v>
      </c>
      <c r="F17" s="40">
        <f t="shared" ref="F17:Z17" si="0">E17+1</f>
        <v>4</v>
      </c>
      <c r="G17" s="40">
        <f t="shared" si="0"/>
        <v>5</v>
      </c>
      <c r="H17" s="40">
        <f t="shared" si="0"/>
        <v>6</v>
      </c>
      <c r="I17" s="40">
        <f t="shared" si="0"/>
        <v>7</v>
      </c>
      <c r="J17" s="40">
        <f t="shared" si="0"/>
        <v>8</v>
      </c>
      <c r="K17" s="40">
        <f t="shared" si="0"/>
        <v>9</v>
      </c>
      <c r="L17" s="40">
        <f t="shared" si="0"/>
        <v>10</v>
      </c>
      <c r="M17" s="40">
        <f t="shared" si="0"/>
        <v>11</v>
      </c>
      <c r="N17" s="40">
        <f t="shared" si="0"/>
        <v>12</v>
      </c>
      <c r="O17" s="40">
        <f t="shared" si="0"/>
        <v>13</v>
      </c>
      <c r="P17" s="40">
        <f t="shared" si="0"/>
        <v>14</v>
      </c>
      <c r="Q17" s="40">
        <f t="shared" si="0"/>
        <v>15</v>
      </c>
      <c r="R17" s="40">
        <f t="shared" si="0"/>
        <v>16</v>
      </c>
      <c r="S17" s="40">
        <f t="shared" si="0"/>
        <v>17</v>
      </c>
      <c r="T17" s="40">
        <f t="shared" si="0"/>
        <v>18</v>
      </c>
      <c r="U17" s="40">
        <f t="shared" si="0"/>
        <v>19</v>
      </c>
      <c r="V17" s="40">
        <f t="shared" si="0"/>
        <v>20</v>
      </c>
      <c r="W17" s="40">
        <f t="shared" si="0"/>
        <v>21</v>
      </c>
      <c r="X17" s="40">
        <f t="shared" si="0"/>
        <v>22</v>
      </c>
      <c r="Y17" s="40">
        <f t="shared" si="0"/>
        <v>23</v>
      </c>
      <c r="Z17" s="40">
        <f t="shared" si="0"/>
        <v>24</v>
      </c>
      <c r="AA17" s="200" t="s">
        <v>284</v>
      </c>
      <c r="AB17" s="40" t="s">
        <v>271</v>
      </c>
      <c r="AC17" s="40" t="s">
        <v>3</v>
      </c>
      <c r="AD17" s="31" t="s">
        <v>4</v>
      </c>
      <c r="AE17" s="201"/>
      <c r="AF17" s="262" t="s">
        <v>5</v>
      </c>
    </row>
    <row r="18" spans="1:32" x14ac:dyDescent="0.15">
      <c r="A18" s="312" t="str">
        <f>IF(OR('BOND EST'!H20&gt;0,'BOND EST'!H26&gt;0,'BOND EST'!G28&gt;0,'BOND EST'!G35&gt;0),"Print","")</f>
        <v/>
      </c>
      <c r="B18" s="202"/>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4"/>
      <c r="AB18" s="203"/>
      <c r="AC18" s="203"/>
      <c r="AD18" s="132"/>
      <c r="AE18" s="132"/>
      <c r="AF18" s="253"/>
    </row>
    <row r="19" spans="1:32" ht="19.5" thickBot="1" x14ac:dyDescent="0.2">
      <c r="A19" s="312" t="str">
        <f>IF(AF61&gt;0,"Print","")</f>
        <v/>
      </c>
      <c r="B19" s="249" t="str">
        <f>EARTHWORK!F10</f>
        <v>SECTION 1-EARTHWORK</v>
      </c>
      <c r="C19" s="206"/>
      <c r="D19" s="206"/>
      <c r="E19" s="207"/>
      <c r="F19" s="206"/>
      <c r="G19" s="208"/>
      <c r="H19" s="209"/>
      <c r="I19" s="208"/>
      <c r="J19" s="205"/>
      <c r="K19" s="206"/>
      <c r="L19" s="206"/>
      <c r="M19" s="207"/>
      <c r="N19" s="206"/>
      <c r="O19" s="208"/>
      <c r="P19" s="209"/>
      <c r="Q19" s="208"/>
      <c r="R19" s="205"/>
      <c r="S19" s="206"/>
      <c r="T19" s="206"/>
      <c r="U19" s="207"/>
      <c r="V19" s="206"/>
      <c r="W19" s="208"/>
      <c r="X19" s="209"/>
      <c r="Y19" s="208"/>
      <c r="Z19" s="205"/>
      <c r="AA19" s="206"/>
      <c r="AB19" s="206"/>
      <c r="AC19" s="207"/>
      <c r="AD19" s="206"/>
      <c r="AE19" s="208"/>
      <c r="AF19" s="254"/>
    </row>
    <row r="20" spans="1:32" ht="19.5" thickTop="1" x14ac:dyDescent="0.15">
      <c r="A20" s="312" t="str">
        <f>IF(AF35&gt;0,"Print","")</f>
        <v/>
      </c>
      <c r="B20" s="210"/>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4"/>
      <c r="AB20" s="193"/>
      <c r="AC20" s="193"/>
      <c r="AD20" s="211"/>
      <c r="AE20" s="212"/>
      <c r="AF20" s="255"/>
    </row>
    <row r="21" spans="1:32" x14ac:dyDescent="0.15">
      <c r="A21" s="313" t="str">
        <f>IF(AF35&gt;0,"Print","")</f>
        <v/>
      </c>
      <c r="B21" s="213" t="s">
        <v>31</v>
      </c>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5"/>
      <c r="AB21" s="214"/>
      <c r="AC21" s="214"/>
      <c r="AD21" s="216"/>
      <c r="AE21" s="217"/>
      <c r="AF21" s="256"/>
    </row>
    <row r="22" spans="1:32" x14ac:dyDescent="0.15">
      <c r="A22" s="314" t="str">
        <f>IF(EARTHWORK!AE20="","","Print")</f>
        <v/>
      </c>
      <c r="B22" s="218" t="str">
        <f>IF(EARTHWORK!A20="","",EARTHWORK!A20)</f>
        <v>CLEAR AND GRUB</v>
      </c>
      <c r="C22" s="219" t="str">
        <f>IF(EARTHWORK!B20="","",EARTHWORK!B20)</f>
        <v>SF</v>
      </c>
      <c r="D22" s="219" t="str">
        <f>IF(EARTHWORK!C20="","",EARTHWORK!C20)</f>
        <v xml:space="preserve"> </v>
      </c>
      <c r="E22" s="219" t="str">
        <f>IF(EARTHWORK!D20="","",EARTHWORK!D20)</f>
        <v/>
      </c>
      <c r="F22" s="219" t="str">
        <f>IF(EARTHWORK!E20="","",EARTHWORK!E20)</f>
        <v/>
      </c>
      <c r="G22" s="219" t="str">
        <f>IF(EARTHWORK!F20="","",EARTHWORK!F20)</f>
        <v/>
      </c>
      <c r="H22" s="219" t="str">
        <f>IF(EARTHWORK!G20="","",EARTHWORK!G20)</f>
        <v/>
      </c>
      <c r="I22" s="219" t="str">
        <f>IF(EARTHWORK!H20="","",EARTHWORK!H20)</f>
        <v/>
      </c>
      <c r="J22" s="219" t="str">
        <f>IF(EARTHWORK!I20="","",EARTHWORK!I20)</f>
        <v xml:space="preserve"> </v>
      </c>
      <c r="K22" s="219" t="str">
        <f>IF(EARTHWORK!J20="","",EARTHWORK!J20)</f>
        <v xml:space="preserve"> </v>
      </c>
      <c r="L22" s="219" t="str">
        <f>IF(EARTHWORK!K20="","",EARTHWORK!K20)</f>
        <v/>
      </c>
      <c r="M22" s="219" t="str">
        <f>IF(EARTHWORK!L20="","",EARTHWORK!L20)</f>
        <v/>
      </c>
      <c r="N22" s="219" t="str">
        <f>IF(EARTHWORK!M20="","",EARTHWORK!M20)</f>
        <v/>
      </c>
      <c r="O22" s="219" t="str">
        <f>IF(EARTHWORK!N20="","",EARTHWORK!N20)</f>
        <v/>
      </c>
      <c r="P22" s="219" t="str">
        <f>IF(EARTHWORK!O20="","",EARTHWORK!O20)</f>
        <v/>
      </c>
      <c r="Q22" s="219" t="str">
        <f>IF(EARTHWORK!P20="","",EARTHWORK!P20)</f>
        <v/>
      </c>
      <c r="R22" s="219" t="str">
        <f>IF(EARTHWORK!Q20="","",EARTHWORK!Q20)</f>
        <v/>
      </c>
      <c r="S22" s="219" t="str">
        <f>IF(EARTHWORK!R20="","",EARTHWORK!R20)</f>
        <v/>
      </c>
      <c r="T22" s="219" t="str">
        <f>IF(EARTHWORK!S20="","",EARTHWORK!S20)</f>
        <v/>
      </c>
      <c r="U22" s="219" t="str">
        <f>IF(EARTHWORK!T20="","",EARTHWORK!T20)</f>
        <v/>
      </c>
      <c r="V22" s="219" t="str">
        <f>IF(EARTHWORK!U20="","",EARTHWORK!U20)</f>
        <v/>
      </c>
      <c r="W22" s="219" t="str">
        <f>IF(EARTHWORK!V20="","",EARTHWORK!V20)</f>
        <v/>
      </c>
      <c r="X22" s="219" t="str">
        <f>IF(EARTHWORK!W20="","",EARTHWORK!W20)</f>
        <v/>
      </c>
      <c r="Y22" s="219" t="str">
        <f>IF(EARTHWORK!X20="","",EARTHWORK!X20)</f>
        <v/>
      </c>
      <c r="Z22" s="219" t="str">
        <f>IF(EARTHWORK!Y20="","",EARTHWORK!Y20)</f>
        <v/>
      </c>
      <c r="AA22" s="221" t="str">
        <f>IF(EARTHWORK!AA20="","",EARTHWORK!AA20)</f>
        <v/>
      </c>
      <c r="AB22" s="220" t="str">
        <f>IF(EARTHWORK!Z20="","",EARTHWORK!Z20)</f>
        <v/>
      </c>
      <c r="AC22" s="222" t="str">
        <f>IF(EARTHWORK!AB20="","",EARTHWORK!AB20)</f>
        <v/>
      </c>
      <c r="AD22" s="223">
        <f>IF(EARTHWORK!AC20="","",EARTHWORK!AC20)</f>
        <v>0.72</v>
      </c>
      <c r="AE22" s="224" t="str">
        <f>IF(EARTHWORK!AD20="","",EARTHWORK!AD20)</f>
        <v/>
      </c>
      <c r="AF22" s="257" t="str">
        <f>IF(EARTHWORK!AE20="","",EARTHWORK!AE20)</f>
        <v/>
      </c>
    </row>
    <row r="23" spans="1:32" x14ac:dyDescent="0.15">
      <c r="A23" s="314" t="str">
        <f>IF(EARTHWORK!AE21="","","Print")</f>
        <v/>
      </c>
      <c r="B23" s="218" t="str">
        <f>IF(EARTHWORK!A21="","",EARTHWORK!A21)</f>
        <v>CONTAMINATED SOIL REMOVAL</v>
      </c>
      <c r="C23" s="219" t="str">
        <f>IF(EARTHWORK!B21="","",EARTHWORK!B21)</f>
        <v>CY</v>
      </c>
      <c r="D23" s="219" t="str">
        <f>IF(EARTHWORK!C21="","",EARTHWORK!C21)</f>
        <v xml:space="preserve"> </v>
      </c>
      <c r="E23" s="219" t="str">
        <f>IF(EARTHWORK!D21="","",EARTHWORK!D21)</f>
        <v/>
      </c>
      <c r="F23" s="219" t="str">
        <f>IF(EARTHWORK!E21="","",EARTHWORK!E21)</f>
        <v/>
      </c>
      <c r="G23" s="219" t="str">
        <f>IF(EARTHWORK!F21="","",EARTHWORK!F21)</f>
        <v/>
      </c>
      <c r="H23" s="219" t="str">
        <f>IF(EARTHWORK!G21="","",EARTHWORK!G21)</f>
        <v/>
      </c>
      <c r="I23" s="219" t="str">
        <f>IF(EARTHWORK!H21="","",EARTHWORK!H21)</f>
        <v/>
      </c>
      <c r="J23" s="219" t="str">
        <f>IF(EARTHWORK!I21="","",EARTHWORK!I21)</f>
        <v/>
      </c>
      <c r="K23" s="219" t="str">
        <f>IF(EARTHWORK!J21="","",EARTHWORK!J21)</f>
        <v xml:space="preserve"> </v>
      </c>
      <c r="L23" s="219" t="str">
        <f>IF(EARTHWORK!K21="","",EARTHWORK!K21)</f>
        <v/>
      </c>
      <c r="M23" s="219" t="str">
        <f>IF(EARTHWORK!L21="","",EARTHWORK!L21)</f>
        <v/>
      </c>
      <c r="N23" s="219" t="str">
        <f>IF(EARTHWORK!M21="","",EARTHWORK!M21)</f>
        <v/>
      </c>
      <c r="O23" s="219" t="str">
        <f>IF(EARTHWORK!N21="","",EARTHWORK!N21)</f>
        <v/>
      </c>
      <c r="P23" s="219" t="str">
        <f>IF(EARTHWORK!O21="","",EARTHWORK!O21)</f>
        <v/>
      </c>
      <c r="Q23" s="219" t="str">
        <f>IF(EARTHWORK!P21="","",EARTHWORK!P21)</f>
        <v/>
      </c>
      <c r="R23" s="219" t="str">
        <f>IF(EARTHWORK!Q21="","",EARTHWORK!Q21)</f>
        <v/>
      </c>
      <c r="S23" s="219" t="str">
        <f>IF(EARTHWORK!R21="","",EARTHWORK!R21)</f>
        <v/>
      </c>
      <c r="T23" s="219" t="str">
        <f>IF(EARTHWORK!S21="","",EARTHWORK!S21)</f>
        <v/>
      </c>
      <c r="U23" s="219" t="str">
        <f>IF(EARTHWORK!T21="","",EARTHWORK!T21)</f>
        <v/>
      </c>
      <c r="V23" s="219" t="str">
        <f>IF(EARTHWORK!U21="","",EARTHWORK!U21)</f>
        <v/>
      </c>
      <c r="W23" s="219" t="str">
        <f>IF(EARTHWORK!V21="","",EARTHWORK!V21)</f>
        <v/>
      </c>
      <c r="X23" s="219" t="str">
        <f>IF(EARTHWORK!W21="","",EARTHWORK!W21)</f>
        <v/>
      </c>
      <c r="Y23" s="219" t="str">
        <f>IF(EARTHWORK!X21="","",EARTHWORK!X21)</f>
        <v/>
      </c>
      <c r="Z23" s="219" t="str">
        <f>IF(EARTHWORK!Y21="","",EARTHWORK!Y21)</f>
        <v/>
      </c>
      <c r="AA23" s="221" t="str">
        <f>IF(EARTHWORK!AA21="","",EARTHWORK!AA21)</f>
        <v xml:space="preserve"> </v>
      </c>
      <c r="AB23" s="220" t="str">
        <f>IF(EARTHWORK!Z21="","",EARTHWORK!Z21)</f>
        <v/>
      </c>
      <c r="AC23" s="222" t="str">
        <f>IF(EARTHWORK!AB21="","",EARTHWORK!AB21)</f>
        <v/>
      </c>
      <c r="AD23" s="223">
        <f>IF(EARTHWORK!AC21="","",EARTHWORK!AC21)</f>
        <v>169.05</v>
      </c>
      <c r="AE23" s="224" t="str">
        <f>IF(EARTHWORK!AD21="","",EARTHWORK!AD21)</f>
        <v/>
      </c>
      <c r="AF23" s="257" t="str">
        <f>IF(EARTHWORK!AE21="","",EARTHWORK!AE21)</f>
        <v/>
      </c>
    </row>
    <row r="24" spans="1:32" x14ac:dyDescent="0.15">
      <c r="A24" s="314" t="str">
        <f>IF(EARTHWORK!AE22="","","Print")</f>
        <v/>
      </c>
      <c r="B24" s="218" t="str">
        <f>IF(EARTHWORK!A22="","",EARTHWORK!A22)</f>
        <v>EXCAVATE AND EXPORT</v>
      </c>
      <c r="C24" s="219" t="str">
        <f>IF(EARTHWORK!B22="","",EARTHWORK!B22)</f>
        <v>CY</v>
      </c>
      <c r="D24" s="219" t="str">
        <f>IF(EARTHWORK!C22="","",EARTHWORK!C22)</f>
        <v xml:space="preserve"> </v>
      </c>
      <c r="E24" s="219" t="str">
        <f>IF(EARTHWORK!D22="","",EARTHWORK!D22)</f>
        <v/>
      </c>
      <c r="F24" s="219" t="str">
        <f>IF(EARTHWORK!E22="","",EARTHWORK!E22)</f>
        <v/>
      </c>
      <c r="G24" s="219" t="str">
        <f>IF(EARTHWORK!F22="","",EARTHWORK!F22)</f>
        <v/>
      </c>
      <c r="H24" s="219" t="str">
        <f>IF(EARTHWORK!G22="","",EARTHWORK!G22)</f>
        <v/>
      </c>
      <c r="I24" s="219" t="str">
        <f>IF(EARTHWORK!H22="","",EARTHWORK!H22)</f>
        <v/>
      </c>
      <c r="J24" s="219" t="str">
        <f>IF(EARTHWORK!I22="","",EARTHWORK!I22)</f>
        <v/>
      </c>
      <c r="K24" s="219" t="str">
        <f>IF(EARTHWORK!J22="","",EARTHWORK!J22)</f>
        <v xml:space="preserve"> </v>
      </c>
      <c r="L24" s="219" t="str">
        <f>IF(EARTHWORK!K22="","",EARTHWORK!K22)</f>
        <v/>
      </c>
      <c r="M24" s="219" t="str">
        <f>IF(EARTHWORK!L22="","",EARTHWORK!L22)</f>
        <v/>
      </c>
      <c r="N24" s="219" t="str">
        <f>IF(EARTHWORK!M22="","",EARTHWORK!M22)</f>
        <v/>
      </c>
      <c r="O24" s="219" t="str">
        <f>IF(EARTHWORK!N22="","",EARTHWORK!N22)</f>
        <v/>
      </c>
      <c r="P24" s="219" t="str">
        <f>IF(EARTHWORK!O22="","",EARTHWORK!O22)</f>
        <v/>
      </c>
      <c r="Q24" s="219" t="str">
        <f>IF(EARTHWORK!P22="","",EARTHWORK!P22)</f>
        <v/>
      </c>
      <c r="R24" s="219" t="str">
        <f>IF(EARTHWORK!Q22="","",EARTHWORK!Q22)</f>
        <v/>
      </c>
      <c r="S24" s="219" t="str">
        <f>IF(EARTHWORK!R22="","",EARTHWORK!R22)</f>
        <v/>
      </c>
      <c r="T24" s="219" t="str">
        <f>IF(EARTHWORK!S22="","",EARTHWORK!S22)</f>
        <v/>
      </c>
      <c r="U24" s="219" t="str">
        <f>IF(EARTHWORK!T22="","",EARTHWORK!T22)</f>
        <v/>
      </c>
      <c r="V24" s="219" t="str">
        <f>IF(EARTHWORK!U22="","",EARTHWORK!U22)</f>
        <v/>
      </c>
      <c r="W24" s="219" t="str">
        <f>IF(EARTHWORK!V22="","",EARTHWORK!V22)</f>
        <v/>
      </c>
      <c r="X24" s="219" t="str">
        <f>IF(EARTHWORK!W22="","",EARTHWORK!W22)</f>
        <v/>
      </c>
      <c r="Y24" s="219" t="str">
        <f>IF(EARTHWORK!X22="","",EARTHWORK!X22)</f>
        <v/>
      </c>
      <c r="Z24" s="219" t="str">
        <f>IF(EARTHWORK!Y22="","",EARTHWORK!Y22)</f>
        <v/>
      </c>
      <c r="AA24" s="221" t="str">
        <f>IF(EARTHWORK!AA22="","",EARTHWORK!AA22)</f>
        <v xml:space="preserve"> </v>
      </c>
      <c r="AB24" s="220" t="str">
        <f>IF(EARTHWORK!Z22="","",EARTHWORK!Z22)</f>
        <v/>
      </c>
      <c r="AC24" s="222" t="str">
        <f>IF(EARTHWORK!AB22="","",EARTHWORK!AB22)</f>
        <v/>
      </c>
      <c r="AD24" s="223">
        <f>IF(EARTHWORK!AC22="","",EARTHWORK!AC22)</f>
        <v>44.275000000000006</v>
      </c>
      <c r="AE24" s="224" t="str">
        <f>IF(EARTHWORK!AD22="","",EARTHWORK!AD22)</f>
        <v/>
      </c>
      <c r="AF24" s="257" t="str">
        <f>IF(EARTHWORK!AE22="","",EARTHWORK!AE22)</f>
        <v/>
      </c>
    </row>
    <row r="25" spans="1:32" x14ac:dyDescent="0.15">
      <c r="A25" s="314" t="str">
        <f>IF(EARTHWORK!AE23="","","Print")</f>
        <v/>
      </c>
      <c r="B25" s="218" t="str">
        <f>IF(EARTHWORK!A23="","",EARTHWORK!A23)</f>
        <v>EXCAVATE AND FILL</v>
      </c>
      <c r="C25" s="219" t="str">
        <f>IF(EARTHWORK!B23="","",EARTHWORK!B23)</f>
        <v>CY</v>
      </c>
      <c r="D25" s="219" t="str">
        <f>IF(EARTHWORK!C23="","",EARTHWORK!C23)</f>
        <v xml:space="preserve"> </v>
      </c>
      <c r="E25" s="219" t="str">
        <f>IF(EARTHWORK!D23="","",EARTHWORK!D23)</f>
        <v/>
      </c>
      <c r="F25" s="219" t="str">
        <f>IF(EARTHWORK!E23="","",EARTHWORK!E23)</f>
        <v/>
      </c>
      <c r="G25" s="219" t="str">
        <f>IF(EARTHWORK!F23="","",EARTHWORK!F23)</f>
        <v/>
      </c>
      <c r="H25" s="219" t="str">
        <f>IF(EARTHWORK!G23="","",EARTHWORK!G23)</f>
        <v/>
      </c>
      <c r="I25" s="219" t="str">
        <f>IF(EARTHWORK!H23="","",EARTHWORK!H23)</f>
        <v/>
      </c>
      <c r="J25" s="219" t="str">
        <f>IF(EARTHWORK!I23="","",EARTHWORK!I23)</f>
        <v xml:space="preserve"> </v>
      </c>
      <c r="K25" s="219" t="str">
        <f>IF(EARTHWORK!J23="","",EARTHWORK!J23)</f>
        <v xml:space="preserve"> </v>
      </c>
      <c r="L25" s="219" t="str">
        <f>IF(EARTHWORK!K23="","",EARTHWORK!K23)</f>
        <v/>
      </c>
      <c r="M25" s="219" t="str">
        <f>IF(EARTHWORK!L23="","",EARTHWORK!L23)</f>
        <v/>
      </c>
      <c r="N25" s="219" t="str">
        <f>IF(EARTHWORK!M23="","",EARTHWORK!M23)</f>
        <v/>
      </c>
      <c r="O25" s="219" t="str">
        <f>IF(EARTHWORK!N23="","",EARTHWORK!N23)</f>
        <v/>
      </c>
      <c r="P25" s="219" t="str">
        <f>IF(EARTHWORK!O23="","",EARTHWORK!O23)</f>
        <v/>
      </c>
      <c r="Q25" s="219" t="str">
        <f>IF(EARTHWORK!P23="","",EARTHWORK!P23)</f>
        <v/>
      </c>
      <c r="R25" s="219" t="str">
        <f>IF(EARTHWORK!Q23="","",EARTHWORK!Q23)</f>
        <v/>
      </c>
      <c r="S25" s="219" t="str">
        <f>IF(EARTHWORK!R23="","",EARTHWORK!R23)</f>
        <v/>
      </c>
      <c r="T25" s="219" t="str">
        <f>IF(EARTHWORK!S23="","",EARTHWORK!S23)</f>
        <v/>
      </c>
      <c r="U25" s="219" t="str">
        <f>IF(EARTHWORK!T23="","",EARTHWORK!T23)</f>
        <v/>
      </c>
      <c r="V25" s="219" t="str">
        <f>IF(EARTHWORK!U23="","",EARTHWORK!U23)</f>
        <v/>
      </c>
      <c r="W25" s="219" t="str">
        <f>IF(EARTHWORK!V23="","",EARTHWORK!V23)</f>
        <v/>
      </c>
      <c r="X25" s="219" t="str">
        <f>IF(EARTHWORK!W23="","",EARTHWORK!W23)</f>
        <v/>
      </c>
      <c r="Y25" s="219" t="str">
        <f>IF(EARTHWORK!X23="","",EARTHWORK!X23)</f>
        <v/>
      </c>
      <c r="Z25" s="219" t="str">
        <f>IF(EARTHWORK!Y23="","",EARTHWORK!Y23)</f>
        <v/>
      </c>
      <c r="AA25" s="221" t="str">
        <f>IF(EARTHWORK!AA23="","",EARTHWORK!AA23)</f>
        <v xml:space="preserve"> </v>
      </c>
      <c r="AB25" s="220" t="str">
        <f>IF(EARTHWORK!Z23="","",EARTHWORK!Z23)</f>
        <v/>
      </c>
      <c r="AC25" s="222" t="str">
        <f>IF(EARTHWORK!AB23="","",EARTHWORK!AB23)</f>
        <v/>
      </c>
      <c r="AD25" s="223">
        <f>IF(EARTHWORK!AC23="","",EARTHWORK!AC23)</f>
        <v>32.200000000000003</v>
      </c>
      <c r="AE25" s="224" t="str">
        <f>IF(EARTHWORK!AD23="","",EARTHWORK!AD23)</f>
        <v/>
      </c>
      <c r="AF25" s="257" t="str">
        <f>IF(EARTHWORK!AE23="","",EARTHWORK!AE23)</f>
        <v/>
      </c>
    </row>
    <row r="26" spans="1:32" x14ac:dyDescent="0.15">
      <c r="A26" s="314" t="str">
        <f>IF(EARTHWORK!AE24="","","Print")</f>
        <v/>
      </c>
      <c r="B26" s="218" t="str">
        <f>IF(EARTHWORK!A24="","",EARTHWORK!A24)</f>
        <v>IMPORT AND FILL</v>
      </c>
      <c r="C26" s="219" t="str">
        <f>IF(EARTHWORK!B24="","",EARTHWORK!B24)</f>
        <v>CY</v>
      </c>
      <c r="D26" s="219" t="str">
        <f>IF(EARTHWORK!C24="","",EARTHWORK!C24)</f>
        <v xml:space="preserve"> </v>
      </c>
      <c r="E26" s="219" t="str">
        <f>IF(EARTHWORK!D24="","",EARTHWORK!D24)</f>
        <v/>
      </c>
      <c r="F26" s="219" t="str">
        <f>IF(EARTHWORK!E24="","",EARTHWORK!E24)</f>
        <v/>
      </c>
      <c r="G26" s="219" t="str">
        <f>IF(EARTHWORK!F24="","",EARTHWORK!F24)</f>
        <v/>
      </c>
      <c r="H26" s="219" t="str">
        <f>IF(EARTHWORK!G24="","",EARTHWORK!G24)</f>
        <v/>
      </c>
      <c r="I26" s="219" t="str">
        <f>IF(EARTHWORK!H24="","",EARTHWORK!H24)</f>
        <v xml:space="preserve"> </v>
      </c>
      <c r="J26" s="219" t="str">
        <f>IF(EARTHWORK!I24="","",EARTHWORK!I24)</f>
        <v/>
      </c>
      <c r="K26" s="219" t="str">
        <f>IF(EARTHWORK!J24="","",EARTHWORK!J24)</f>
        <v xml:space="preserve"> </v>
      </c>
      <c r="L26" s="219" t="str">
        <f>IF(EARTHWORK!K24="","",EARTHWORK!K24)</f>
        <v/>
      </c>
      <c r="M26" s="219" t="str">
        <f>IF(EARTHWORK!L24="","",EARTHWORK!L24)</f>
        <v/>
      </c>
      <c r="N26" s="219" t="str">
        <f>IF(EARTHWORK!M24="","",EARTHWORK!M24)</f>
        <v/>
      </c>
      <c r="O26" s="219" t="str">
        <f>IF(EARTHWORK!N24="","",EARTHWORK!N24)</f>
        <v/>
      </c>
      <c r="P26" s="219" t="str">
        <f>IF(EARTHWORK!O24="","",EARTHWORK!O24)</f>
        <v/>
      </c>
      <c r="Q26" s="219" t="str">
        <f>IF(EARTHWORK!P24="","",EARTHWORK!P24)</f>
        <v/>
      </c>
      <c r="R26" s="219" t="str">
        <f>IF(EARTHWORK!Q24="","",EARTHWORK!Q24)</f>
        <v/>
      </c>
      <c r="S26" s="219" t="str">
        <f>IF(EARTHWORK!R24="","",EARTHWORK!R24)</f>
        <v/>
      </c>
      <c r="T26" s="219" t="str">
        <f>IF(EARTHWORK!S24="","",EARTHWORK!S24)</f>
        <v/>
      </c>
      <c r="U26" s="219" t="str">
        <f>IF(EARTHWORK!T24="","",EARTHWORK!T24)</f>
        <v/>
      </c>
      <c r="V26" s="219" t="str">
        <f>IF(EARTHWORK!U24="","",EARTHWORK!U24)</f>
        <v/>
      </c>
      <c r="W26" s="219" t="str">
        <f>IF(EARTHWORK!V24="","",EARTHWORK!V24)</f>
        <v/>
      </c>
      <c r="X26" s="219" t="str">
        <f>IF(EARTHWORK!W24="","",EARTHWORK!W24)</f>
        <v/>
      </c>
      <c r="Y26" s="219" t="str">
        <f>IF(EARTHWORK!X24="","",EARTHWORK!X24)</f>
        <v/>
      </c>
      <c r="Z26" s="219" t="str">
        <f>IF(EARTHWORK!Y24="","",EARTHWORK!Y24)</f>
        <v/>
      </c>
      <c r="AA26" s="221" t="str">
        <f>IF(EARTHWORK!AA24="","",EARTHWORK!AA24)</f>
        <v/>
      </c>
      <c r="AB26" s="220" t="str">
        <f>IF(EARTHWORK!Z24="","",EARTHWORK!Z24)</f>
        <v/>
      </c>
      <c r="AC26" s="222" t="str">
        <f>IF(EARTHWORK!AB24="","",EARTHWORK!AB24)</f>
        <v/>
      </c>
      <c r="AD26" s="223">
        <f>IF(EARTHWORK!AC24="","",EARTHWORK!AC24)</f>
        <v>45.080000000000005</v>
      </c>
      <c r="AE26" s="224" t="str">
        <f>IF(EARTHWORK!AD24="","",EARTHWORK!AD24)</f>
        <v/>
      </c>
      <c r="AF26" s="257" t="str">
        <f>IF(EARTHWORK!AE24="","",EARTHWORK!AE24)</f>
        <v/>
      </c>
    </row>
    <row r="27" spans="1:32" x14ac:dyDescent="0.15">
      <c r="A27" s="314" t="str">
        <f>IF(EARTHWORK!AE25="","","Print")</f>
        <v/>
      </c>
      <c r="B27" s="218" t="str">
        <f>IF(EARTHWORK!A25="","",EARTHWORK!A25)</f>
        <v>SUB DRAIN (4" DIAMETER)</v>
      </c>
      <c r="C27" s="219" t="str">
        <f>IF(EARTHWORK!B25="","",EARTHWORK!B25)</f>
        <v>LF</v>
      </c>
      <c r="D27" s="219" t="str">
        <f>IF(EARTHWORK!C25="","",EARTHWORK!C25)</f>
        <v xml:space="preserve"> </v>
      </c>
      <c r="E27" s="219" t="str">
        <f>IF(EARTHWORK!D25="","",EARTHWORK!D25)</f>
        <v/>
      </c>
      <c r="F27" s="219" t="str">
        <f>IF(EARTHWORK!E25="","",EARTHWORK!E25)</f>
        <v/>
      </c>
      <c r="G27" s="219" t="str">
        <f>IF(EARTHWORK!F25="","",EARTHWORK!F25)</f>
        <v/>
      </c>
      <c r="H27" s="219" t="str">
        <f>IF(EARTHWORK!G25="","",EARTHWORK!G25)</f>
        <v xml:space="preserve"> </v>
      </c>
      <c r="I27" s="219" t="str">
        <f>IF(EARTHWORK!H25="","",EARTHWORK!H25)</f>
        <v/>
      </c>
      <c r="J27" s="219" t="str">
        <f>IF(EARTHWORK!I25="","",EARTHWORK!I25)</f>
        <v/>
      </c>
      <c r="K27" s="219" t="str">
        <f>IF(EARTHWORK!J25="","",EARTHWORK!J25)</f>
        <v/>
      </c>
      <c r="L27" s="219" t="str">
        <f>IF(EARTHWORK!K25="","",EARTHWORK!K25)</f>
        <v/>
      </c>
      <c r="M27" s="219" t="str">
        <f>IF(EARTHWORK!L25="","",EARTHWORK!L25)</f>
        <v/>
      </c>
      <c r="N27" s="219" t="str">
        <f>IF(EARTHWORK!M25="","",EARTHWORK!M25)</f>
        <v/>
      </c>
      <c r="O27" s="219" t="str">
        <f>IF(EARTHWORK!N25="","",EARTHWORK!N25)</f>
        <v/>
      </c>
      <c r="P27" s="219" t="str">
        <f>IF(EARTHWORK!O25="","",EARTHWORK!O25)</f>
        <v/>
      </c>
      <c r="Q27" s="219" t="str">
        <f>IF(EARTHWORK!P25="","",EARTHWORK!P25)</f>
        <v/>
      </c>
      <c r="R27" s="219" t="str">
        <f>IF(EARTHWORK!Q25="","",EARTHWORK!Q25)</f>
        <v/>
      </c>
      <c r="S27" s="219" t="str">
        <f>IF(EARTHWORK!R25="","",EARTHWORK!R25)</f>
        <v/>
      </c>
      <c r="T27" s="219" t="str">
        <f>IF(EARTHWORK!S25="","",EARTHWORK!S25)</f>
        <v/>
      </c>
      <c r="U27" s="219" t="str">
        <f>IF(EARTHWORK!T25="","",EARTHWORK!T25)</f>
        <v/>
      </c>
      <c r="V27" s="219" t="str">
        <f>IF(EARTHWORK!U25="","",EARTHWORK!U25)</f>
        <v/>
      </c>
      <c r="W27" s="219" t="str">
        <f>IF(EARTHWORK!V25="","",EARTHWORK!V25)</f>
        <v/>
      </c>
      <c r="X27" s="219" t="str">
        <f>IF(EARTHWORK!W25="","",EARTHWORK!W25)</f>
        <v/>
      </c>
      <c r="Y27" s="219" t="str">
        <f>IF(EARTHWORK!X25="","",EARTHWORK!X25)</f>
        <v/>
      </c>
      <c r="Z27" s="219" t="str">
        <f>IF(EARTHWORK!Y25="","",EARTHWORK!Y25)</f>
        <v/>
      </c>
      <c r="AA27" s="221" t="str">
        <f>IF(EARTHWORK!AA25="","",EARTHWORK!AA25)</f>
        <v/>
      </c>
      <c r="AB27" s="220" t="str">
        <f>IF(EARTHWORK!Z25="","",EARTHWORK!Z25)</f>
        <v/>
      </c>
      <c r="AC27" s="222" t="str">
        <f>IF(EARTHWORK!AB25="","",EARTHWORK!AB25)</f>
        <v/>
      </c>
      <c r="AD27" s="223">
        <f>IF(EARTHWORK!AC25="","",EARTHWORK!AC25)</f>
        <v>45.08</v>
      </c>
      <c r="AE27" s="224" t="str">
        <f>IF(EARTHWORK!AD25="","",EARTHWORK!AD25)</f>
        <v/>
      </c>
      <c r="AF27" s="257" t="str">
        <f>IF(EARTHWORK!AE25="","",EARTHWORK!AE25)</f>
        <v/>
      </c>
    </row>
    <row r="28" spans="1:32" x14ac:dyDescent="0.15">
      <c r="A28" s="314" t="str">
        <f>IF(EARTHWORK!AE26="","","Print")</f>
        <v/>
      </c>
      <c r="B28" s="218" t="str">
        <f>IF(EARTHWORK!A26="","",EARTHWORK!A26)</f>
        <v>SUB DRAIN (6" DIAMETER)</v>
      </c>
      <c r="C28" s="219" t="str">
        <f>IF(EARTHWORK!B26="","",EARTHWORK!B26)</f>
        <v>LF</v>
      </c>
      <c r="D28" s="219" t="str">
        <f>IF(EARTHWORK!C26="","",EARTHWORK!C26)</f>
        <v/>
      </c>
      <c r="E28" s="219" t="str">
        <f>IF(EARTHWORK!D26="","",EARTHWORK!D26)</f>
        <v/>
      </c>
      <c r="F28" s="219" t="str">
        <f>IF(EARTHWORK!E26="","",EARTHWORK!E26)</f>
        <v/>
      </c>
      <c r="G28" s="219" t="str">
        <f>IF(EARTHWORK!F26="","",EARTHWORK!F26)</f>
        <v xml:space="preserve"> </v>
      </c>
      <c r="H28" s="219" t="str">
        <f>IF(EARTHWORK!G26="","",EARTHWORK!G26)</f>
        <v/>
      </c>
      <c r="I28" s="219" t="str">
        <f>IF(EARTHWORK!H26="","",EARTHWORK!H26)</f>
        <v/>
      </c>
      <c r="J28" s="219" t="str">
        <f>IF(EARTHWORK!I26="","",EARTHWORK!I26)</f>
        <v/>
      </c>
      <c r="K28" s="219" t="str">
        <f>IF(EARTHWORK!J26="","",EARTHWORK!J26)</f>
        <v/>
      </c>
      <c r="L28" s="219" t="str">
        <f>IF(EARTHWORK!K26="","",EARTHWORK!K26)</f>
        <v/>
      </c>
      <c r="M28" s="219" t="str">
        <f>IF(EARTHWORK!L26="","",EARTHWORK!L26)</f>
        <v/>
      </c>
      <c r="N28" s="219" t="str">
        <f>IF(EARTHWORK!M26="","",EARTHWORK!M26)</f>
        <v/>
      </c>
      <c r="O28" s="219" t="str">
        <f>IF(EARTHWORK!N26="","",EARTHWORK!N26)</f>
        <v/>
      </c>
      <c r="P28" s="219" t="str">
        <f>IF(EARTHWORK!O26="","",EARTHWORK!O26)</f>
        <v/>
      </c>
      <c r="Q28" s="219" t="str">
        <f>IF(EARTHWORK!P26="","",EARTHWORK!P26)</f>
        <v/>
      </c>
      <c r="R28" s="219" t="str">
        <f>IF(EARTHWORK!Q26="","",EARTHWORK!Q26)</f>
        <v/>
      </c>
      <c r="S28" s="219" t="str">
        <f>IF(EARTHWORK!R26="","",EARTHWORK!R26)</f>
        <v/>
      </c>
      <c r="T28" s="219" t="str">
        <f>IF(EARTHWORK!S26="","",EARTHWORK!S26)</f>
        <v/>
      </c>
      <c r="U28" s="219" t="str">
        <f>IF(EARTHWORK!T26="","",EARTHWORK!T26)</f>
        <v/>
      </c>
      <c r="V28" s="219" t="str">
        <f>IF(EARTHWORK!U26="","",EARTHWORK!U26)</f>
        <v/>
      </c>
      <c r="W28" s="219" t="str">
        <f>IF(EARTHWORK!V26="","",EARTHWORK!V26)</f>
        <v/>
      </c>
      <c r="X28" s="219" t="str">
        <f>IF(EARTHWORK!W26="","",EARTHWORK!W26)</f>
        <v/>
      </c>
      <c r="Y28" s="219" t="str">
        <f>IF(EARTHWORK!X26="","",EARTHWORK!X26)</f>
        <v/>
      </c>
      <c r="Z28" s="219" t="str">
        <f>IF(EARTHWORK!Y26="","",EARTHWORK!Y26)</f>
        <v/>
      </c>
      <c r="AA28" s="221" t="str">
        <f>IF(EARTHWORK!AA26="","",EARTHWORK!AA26)</f>
        <v/>
      </c>
      <c r="AB28" s="220" t="str">
        <f>IF(EARTHWORK!Z26="","",EARTHWORK!Z26)</f>
        <v/>
      </c>
      <c r="AC28" s="222" t="str">
        <f>IF(EARTHWORK!AB26="","",EARTHWORK!AB26)</f>
        <v/>
      </c>
      <c r="AD28" s="223">
        <f>IF(EARTHWORK!AC26="","",EARTHWORK!AC26)</f>
        <v>48.3</v>
      </c>
      <c r="AE28" s="224" t="str">
        <f>IF(EARTHWORK!AD26="","",EARTHWORK!AD26)</f>
        <v/>
      </c>
      <c r="AF28" s="257" t="str">
        <f>IF(EARTHWORK!AE26="","",EARTHWORK!AE26)</f>
        <v/>
      </c>
    </row>
    <row r="29" spans="1:32" x14ac:dyDescent="0.15">
      <c r="A29" s="314" t="str">
        <f>IF(EARTHWORK!AE27="","","Print")</f>
        <v/>
      </c>
      <c r="B29" s="218" t="str">
        <f>IF(EARTHWORK!A27="","",EARTHWORK!A27)</f>
        <v>SUB DRAIN (8" DIAMETER)</v>
      </c>
      <c r="C29" s="219" t="str">
        <f>IF(EARTHWORK!B27="","",EARTHWORK!B27)</f>
        <v>LF</v>
      </c>
      <c r="D29" s="219" t="str">
        <f>IF(EARTHWORK!C27="","",EARTHWORK!C27)</f>
        <v xml:space="preserve"> </v>
      </c>
      <c r="E29" s="219" t="str">
        <f>IF(EARTHWORK!D27="","",EARTHWORK!D27)</f>
        <v/>
      </c>
      <c r="F29" s="219" t="str">
        <f>IF(EARTHWORK!E27="","",EARTHWORK!E27)</f>
        <v xml:space="preserve"> </v>
      </c>
      <c r="G29" s="219" t="str">
        <f>IF(EARTHWORK!F27="","",EARTHWORK!F27)</f>
        <v/>
      </c>
      <c r="H29" s="219" t="str">
        <f>IF(EARTHWORK!G27="","",EARTHWORK!G27)</f>
        <v/>
      </c>
      <c r="I29" s="219" t="str">
        <f>IF(EARTHWORK!H27="","",EARTHWORK!H27)</f>
        <v/>
      </c>
      <c r="J29" s="219" t="str">
        <f>IF(EARTHWORK!I27="","",EARTHWORK!I27)</f>
        <v/>
      </c>
      <c r="K29" s="219" t="str">
        <f>IF(EARTHWORK!J27="","",EARTHWORK!J27)</f>
        <v/>
      </c>
      <c r="L29" s="219" t="str">
        <f>IF(EARTHWORK!K27="","",EARTHWORK!K27)</f>
        <v/>
      </c>
      <c r="M29" s="219" t="str">
        <f>IF(EARTHWORK!L27="","",EARTHWORK!L27)</f>
        <v/>
      </c>
      <c r="N29" s="219" t="str">
        <f>IF(EARTHWORK!M27="","",EARTHWORK!M27)</f>
        <v/>
      </c>
      <c r="O29" s="219" t="str">
        <f>IF(EARTHWORK!N27="","",EARTHWORK!N27)</f>
        <v/>
      </c>
      <c r="P29" s="219" t="str">
        <f>IF(EARTHWORK!O27="","",EARTHWORK!O27)</f>
        <v/>
      </c>
      <c r="Q29" s="219" t="str">
        <f>IF(EARTHWORK!P27="","",EARTHWORK!P27)</f>
        <v/>
      </c>
      <c r="R29" s="219" t="str">
        <f>IF(EARTHWORK!Q27="","",EARTHWORK!Q27)</f>
        <v/>
      </c>
      <c r="S29" s="219" t="str">
        <f>IF(EARTHWORK!R27="","",EARTHWORK!R27)</f>
        <v/>
      </c>
      <c r="T29" s="219" t="str">
        <f>IF(EARTHWORK!S27="","",EARTHWORK!S27)</f>
        <v/>
      </c>
      <c r="U29" s="219" t="str">
        <f>IF(EARTHWORK!T27="","",EARTHWORK!T27)</f>
        <v/>
      </c>
      <c r="V29" s="219" t="str">
        <f>IF(EARTHWORK!U27="","",EARTHWORK!U27)</f>
        <v/>
      </c>
      <c r="W29" s="219" t="str">
        <f>IF(EARTHWORK!V27="","",EARTHWORK!V27)</f>
        <v/>
      </c>
      <c r="X29" s="219" t="str">
        <f>IF(EARTHWORK!W27="","",EARTHWORK!W27)</f>
        <v/>
      </c>
      <c r="Y29" s="219" t="str">
        <f>IF(EARTHWORK!X27="","",EARTHWORK!X27)</f>
        <v/>
      </c>
      <c r="Z29" s="219" t="str">
        <f>IF(EARTHWORK!Y27="","",EARTHWORK!Y27)</f>
        <v/>
      </c>
      <c r="AA29" s="221" t="str">
        <f>IF(EARTHWORK!AA27="","",EARTHWORK!AA27)</f>
        <v/>
      </c>
      <c r="AB29" s="220" t="str">
        <f>IF(EARTHWORK!Z27="","",EARTHWORK!Z27)</f>
        <v/>
      </c>
      <c r="AC29" s="222" t="str">
        <f>IF(EARTHWORK!AB27="","",EARTHWORK!AB27)</f>
        <v/>
      </c>
      <c r="AD29" s="223">
        <f>IF(EARTHWORK!AC27="","",EARTHWORK!AC27)</f>
        <v>56.35</v>
      </c>
      <c r="AE29" s="224" t="str">
        <f>IF(EARTHWORK!AD27="","",EARTHWORK!AD27)</f>
        <v/>
      </c>
      <c r="AF29" s="257" t="str">
        <f>IF(EARTHWORK!AE27="","",EARTHWORK!AE27)</f>
        <v/>
      </c>
    </row>
    <row r="30" spans="1:32" x14ac:dyDescent="0.15">
      <c r="A30" s="314" t="str">
        <f>IF(EARTHWORK!AE28="","","Print")</f>
        <v/>
      </c>
      <c r="B30" s="218" t="str">
        <f>IF(EARTHWORK!A28="","",EARTHWORK!A28)</f>
        <v>SUB DRAIN HEADWALL</v>
      </c>
      <c r="C30" s="219" t="str">
        <f>IF(EARTHWORK!B28="","",EARTHWORK!B28)</f>
        <v>EA</v>
      </c>
      <c r="D30" s="219" t="str">
        <f>IF(EARTHWORK!C28="","",EARTHWORK!C28)</f>
        <v xml:space="preserve"> </v>
      </c>
      <c r="E30" s="219" t="str">
        <f>IF(EARTHWORK!D28="","",EARTHWORK!D28)</f>
        <v xml:space="preserve"> </v>
      </c>
      <c r="F30" s="219" t="str">
        <f>IF(EARTHWORK!E28="","",EARTHWORK!E28)</f>
        <v/>
      </c>
      <c r="G30" s="219" t="str">
        <f>IF(EARTHWORK!F28="","",EARTHWORK!F28)</f>
        <v/>
      </c>
      <c r="H30" s="219" t="str">
        <f>IF(EARTHWORK!G28="","",EARTHWORK!G28)</f>
        <v/>
      </c>
      <c r="I30" s="219" t="str">
        <f>IF(EARTHWORK!H28="","",EARTHWORK!H28)</f>
        <v/>
      </c>
      <c r="J30" s="219" t="str">
        <f>IF(EARTHWORK!I28="","",EARTHWORK!I28)</f>
        <v/>
      </c>
      <c r="K30" s="219" t="str">
        <f>IF(EARTHWORK!J28="","",EARTHWORK!J28)</f>
        <v/>
      </c>
      <c r="L30" s="219" t="str">
        <f>IF(EARTHWORK!K28="","",EARTHWORK!K28)</f>
        <v/>
      </c>
      <c r="M30" s="219" t="str">
        <f>IF(EARTHWORK!L28="","",EARTHWORK!L28)</f>
        <v/>
      </c>
      <c r="N30" s="219" t="str">
        <f>IF(EARTHWORK!M28="","",EARTHWORK!M28)</f>
        <v/>
      </c>
      <c r="O30" s="219" t="str">
        <f>IF(EARTHWORK!N28="","",EARTHWORK!N28)</f>
        <v/>
      </c>
      <c r="P30" s="219" t="str">
        <f>IF(EARTHWORK!O28="","",EARTHWORK!O28)</f>
        <v/>
      </c>
      <c r="Q30" s="219" t="str">
        <f>IF(EARTHWORK!P28="","",EARTHWORK!P28)</f>
        <v/>
      </c>
      <c r="R30" s="219" t="str">
        <f>IF(EARTHWORK!Q28="","",EARTHWORK!Q28)</f>
        <v/>
      </c>
      <c r="S30" s="219" t="str">
        <f>IF(EARTHWORK!R28="","",EARTHWORK!R28)</f>
        <v/>
      </c>
      <c r="T30" s="219" t="str">
        <f>IF(EARTHWORK!S28="","",EARTHWORK!S28)</f>
        <v/>
      </c>
      <c r="U30" s="219" t="str">
        <f>IF(EARTHWORK!T28="","",EARTHWORK!T28)</f>
        <v/>
      </c>
      <c r="V30" s="219" t="str">
        <f>IF(EARTHWORK!U28="","",EARTHWORK!U28)</f>
        <v/>
      </c>
      <c r="W30" s="219" t="str">
        <f>IF(EARTHWORK!V28="","",EARTHWORK!V28)</f>
        <v/>
      </c>
      <c r="X30" s="219" t="str">
        <f>IF(EARTHWORK!W28="","",EARTHWORK!W28)</f>
        <v/>
      </c>
      <c r="Y30" s="219" t="str">
        <f>IF(EARTHWORK!X28="","",EARTHWORK!X28)</f>
        <v/>
      </c>
      <c r="Z30" s="219" t="str">
        <f>IF(EARTHWORK!Y28="","",EARTHWORK!Y28)</f>
        <v/>
      </c>
      <c r="AA30" s="221" t="str">
        <f>IF(EARTHWORK!AA28="","",EARTHWORK!AA28)</f>
        <v/>
      </c>
      <c r="AB30" s="220" t="str">
        <f>IF(EARTHWORK!Z28="","",EARTHWORK!Z28)</f>
        <v/>
      </c>
      <c r="AC30" s="222" t="str">
        <f>IF(EARTHWORK!AB28="","",EARTHWORK!AB28)</f>
        <v/>
      </c>
      <c r="AD30" s="223">
        <f>IF(EARTHWORK!AC28="","",EARTHWORK!AC28)</f>
        <v>4025</v>
      </c>
      <c r="AE30" s="224" t="str">
        <f>IF(EARTHWORK!AD28="","",EARTHWORK!AD28)</f>
        <v/>
      </c>
      <c r="AF30" s="257" t="str">
        <f>IF(EARTHWORK!AE28="","",EARTHWORK!AE28)</f>
        <v/>
      </c>
    </row>
    <row r="31" spans="1:32" x14ac:dyDescent="0.15">
      <c r="A31" s="314" t="str">
        <f>IF(EARTHWORK!AE29="","","Print")</f>
        <v/>
      </c>
      <c r="B31" s="218" t="str">
        <f>IF(EARTHWORK!A29="","",EARTHWORK!A29)</f>
        <v>SHORING (SUBSURFACE STRUCTURE)</v>
      </c>
      <c r="C31" s="219" t="str">
        <f>IF(EARTHWORK!B29="","",EARTHWORK!B29)</f>
        <v>SF</v>
      </c>
      <c r="D31" s="219" t="str">
        <f>IF(EARTHWORK!C29="","",EARTHWORK!C29)</f>
        <v xml:space="preserve"> </v>
      </c>
      <c r="E31" s="219" t="str">
        <f>IF(EARTHWORK!D29="","",EARTHWORK!D29)</f>
        <v/>
      </c>
      <c r="F31" s="219" t="str">
        <f>IF(EARTHWORK!E29="","",EARTHWORK!E29)</f>
        <v/>
      </c>
      <c r="G31" s="219" t="str">
        <f>IF(EARTHWORK!F29="","",EARTHWORK!F29)</f>
        <v/>
      </c>
      <c r="H31" s="219" t="str">
        <f>IF(EARTHWORK!G29="","",EARTHWORK!G29)</f>
        <v/>
      </c>
      <c r="I31" s="219" t="str">
        <f>IF(EARTHWORK!H29="","",EARTHWORK!H29)</f>
        <v/>
      </c>
      <c r="J31" s="219" t="str">
        <f>IF(EARTHWORK!I29="","",EARTHWORK!I29)</f>
        <v/>
      </c>
      <c r="K31" s="219" t="str">
        <f>IF(EARTHWORK!J29="","",EARTHWORK!J29)</f>
        <v/>
      </c>
      <c r="L31" s="219" t="str">
        <f>IF(EARTHWORK!K29="","",EARTHWORK!K29)</f>
        <v/>
      </c>
      <c r="M31" s="219" t="str">
        <f>IF(EARTHWORK!L29="","",EARTHWORK!L29)</f>
        <v/>
      </c>
      <c r="N31" s="219" t="str">
        <f>IF(EARTHWORK!M29="","",EARTHWORK!M29)</f>
        <v/>
      </c>
      <c r="O31" s="219" t="str">
        <f>IF(EARTHWORK!N29="","",EARTHWORK!N29)</f>
        <v/>
      </c>
      <c r="P31" s="219" t="str">
        <f>IF(EARTHWORK!O29="","",EARTHWORK!O29)</f>
        <v/>
      </c>
      <c r="Q31" s="219" t="str">
        <f>IF(EARTHWORK!P29="","",EARTHWORK!P29)</f>
        <v/>
      </c>
      <c r="R31" s="219" t="str">
        <f>IF(EARTHWORK!Q29="","",EARTHWORK!Q29)</f>
        <v/>
      </c>
      <c r="S31" s="219" t="str">
        <f>IF(EARTHWORK!R29="","",EARTHWORK!R29)</f>
        <v/>
      </c>
      <c r="T31" s="219" t="str">
        <f>IF(EARTHWORK!S29="","",EARTHWORK!S29)</f>
        <v/>
      </c>
      <c r="U31" s="219" t="str">
        <f>IF(EARTHWORK!T29="","",EARTHWORK!T29)</f>
        <v/>
      </c>
      <c r="V31" s="219" t="str">
        <f>IF(EARTHWORK!U29="","",EARTHWORK!U29)</f>
        <v/>
      </c>
      <c r="W31" s="219" t="str">
        <f>IF(EARTHWORK!V29="","",EARTHWORK!V29)</f>
        <v/>
      </c>
      <c r="X31" s="219" t="str">
        <f>IF(EARTHWORK!W29="","",EARTHWORK!W29)</f>
        <v/>
      </c>
      <c r="Y31" s="219" t="str">
        <f>IF(EARTHWORK!X29="","",EARTHWORK!X29)</f>
        <v/>
      </c>
      <c r="Z31" s="219" t="str">
        <f>IF(EARTHWORK!Y29="","",EARTHWORK!Y29)</f>
        <v/>
      </c>
      <c r="AA31" s="221" t="str">
        <f>IF(EARTHWORK!AA29="","",EARTHWORK!AA29)</f>
        <v/>
      </c>
      <c r="AB31" s="220" t="str">
        <f>IF(EARTHWORK!Z29="","",EARTHWORK!Z29)</f>
        <v/>
      </c>
      <c r="AC31" s="222" t="str">
        <f>IF(EARTHWORK!AB29="","",EARTHWORK!AB29)</f>
        <v/>
      </c>
      <c r="AD31" s="223">
        <f>IF(EARTHWORK!AC29="","",EARTHWORK!AC29)</f>
        <v>40.25</v>
      </c>
      <c r="AE31" s="224" t="str">
        <f>IF(EARTHWORK!AD29="","",EARTHWORK!AD29)</f>
        <v/>
      </c>
      <c r="AF31" s="257" t="str">
        <f>IF(EARTHWORK!AE29="","",EARTHWORK!AE29)</f>
        <v/>
      </c>
    </row>
    <row r="32" spans="1:32" x14ac:dyDescent="0.15">
      <c r="A32" s="314" t="str">
        <f>IF(EARTHWORK!AE30="","","Print")</f>
        <v/>
      </c>
      <c r="B32" s="218" t="str">
        <f>IF(EARTHWORK!A30="","",EARTHWORK!A30)</f>
        <v>ADDITIONAL ITEM</v>
      </c>
      <c r="C32" s="219" t="str">
        <f>IF(EARTHWORK!B30="","",EARTHWORK!B30)</f>
        <v>XX</v>
      </c>
      <c r="D32" s="219" t="str">
        <f>IF(EARTHWORK!C30="","",EARTHWORK!C30)</f>
        <v xml:space="preserve"> </v>
      </c>
      <c r="E32" s="219" t="str">
        <f>IF(EARTHWORK!D30="","",EARTHWORK!D30)</f>
        <v/>
      </c>
      <c r="F32" s="219" t="str">
        <f>IF(EARTHWORK!E30="","",EARTHWORK!E30)</f>
        <v/>
      </c>
      <c r="G32" s="219" t="str">
        <f>IF(EARTHWORK!F30="","",EARTHWORK!F30)</f>
        <v/>
      </c>
      <c r="H32" s="219" t="str">
        <f>IF(EARTHWORK!G30="","",EARTHWORK!G30)</f>
        <v/>
      </c>
      <c r="I32" s="219" t="str">
        <f>IF(EARTHWORK!H30="","",EARTHWORK!H30)</f>
        <v/>
      </c>
      <c r="J32" s="219" t="str">
        <f>IF(EARTHWORK!I30="","",EARTHWORK!I30)</f>
        <v/>
      </c>
      <c r="K32" s="219" t="str">
        <f>IF(EARTHWORK!J30="","",EARTHWORK!J30)</f>
        <v/>
      </c>
      <c r="L32" s="219" t="str">
        <f>IF(EARTHWORK!K30="","",EARTHWORK!K30)</f>
        <v/>
      </c>
      <c r="M32" s="219" t="str">
        <f>IF(EARTHWORK!L30="","",EARTHWORK!L30)</f>
        <v/>
      </c>
      <c r="N32" s="219" t="str">
        <f>IF(EARTHWORK!M30="","",EARTHWORK!M30)</f>
        <v/>
      </c>
      <c r="O32" s="219" t="str">
        <f>IF(EARTHWORK!N30="","",EARTHWORK!N30)</f>
        <v/>
      </c>
      <c r="P32" s="219" t="str">
        <f>IF(EARTHWORK!O30="","",EARTHWORK!O30)</f>
        <v/>
      </c>
      <c r="Q32" s="219" t="str">
        <f>IF(EARTHWORK!P30="","",EARTHWORK!P30)</f>
        <v/>
      </c>
      <c r="R32" s="219" t="str">
        <f>IF(EARTHWORK!Q30="","",EARTHWORK!Q30)</f>
        <v/>
      </c>
      <c r="S32" s="219" t="str">
        <f>IF(EARTHWORK!R30="","",EARTHWORK!R30)</f>
        <v/>
      </c>
      <c r="T32" s="219" t="str">
        <f>IF(EARTHWORK!S30="","",EARTHWORK!S30)</f>
        <v/>
      </c>
      <c r="U32" s="219" t="str">
        <f>IF(EARTHWORK!T30="","",EARTHWORK!T30)</f>
        <v/>
      </c>
      <c r="V32" s="219" t="str">
        <f>IF(EARTHWORK!U30="","",EARTHWORK!U30)</f>
        <v/>
      </c>
      <c r="W32" s="219" t="str">
        <f>IF(EARTHWORK!V30="","",EARTHWORK!V30)</f>
        <v/>
      </c>
      <c r="X32" s="219" t="str">
        <f>IF(EARTHWORK!W30="","",EARTHWORK!W30)</f>
        <v/>
      </c>
      <c r="Y32" s="219" t="str">
        <f>IF(EARTHWORK!X30="","",EARTHWORK!X30)</f>
        <v/>
      </c>
      <c r="Z32" s="219" t="str">
        <f>IF(EARTHWORK!Y30="","",EARTHWORK!Y30)</f>
        <v/>
      </c>
      <c r="AA32" s="221" t="str">
        <f>IF(EARTHWORK!AA30="","",EARTHWORK!AA30)</f>
        <v/>
      </c>
      <c r="AB32" s="220" t="str">
        <f>IF(EARTHWORK!Z30="","",EARTHWORK!Z30)</f>
        <v/>
      </c>
      <c r="AC32" s="222" t="str">
        <f>IF(EARTHWORK!AB30="","",EARTHWORK!AB30)</f>
        <v/>
      </c>
      <c r="AD32" s="223" t="str">
        <f>IF(EARTHWORK!AC30="","",EARTHWORK!AC30)</f>
        <v/>
      </c>
      <c r="AE32" s="224" t="str">
        <f>IF(EARTHWORK!AD30="","",EARTHWORK!AD30)</f>
        <v/>
      </c>
      <c r="AF32" s="257" t="str">
        <f>IF(EARTHWORK!AE30="","",EARTHWORK!AE30)</f>
        <v/>
      </c>
    </row>
    <row r="33" spans="1:32" x14ac:dyDescent="0.15">
      <c r="A33" s="314" t="str">
        <f>IF(EARTHWORK!AE31="","","Print")</f>
        <v/>
      </c>
      <c r="B33" s="218" t="str">
        <f>IF(EARTHWORK!A31="","",EARTHWORK!A31)</f>
        <v>ADDITIONAL ITEM</v>
      </c>
      <c r="C33" s="219" t="str">
        <f>IF(EARTHWORK!B31="","",EARTHWORK!B31)</f>
        <v>XX</v>
      </c>
      <c r="D33" s="219" t="str">
        <f>IF(EARTHWORK!C31="","",EARTHWORK!C31)</f>
        <v xml:space="preserve"> </v>
      </c>
      <c r="E33" s="219" t="str">
        <f>IF(EARTHWORK!D31="","",EARTHWORK!D31)</f>
        <v/>
      </c>
      <c r="F33" s="219" t="str">
        <f>IF(EARTHWORK!E31="","",EARTHWORK!E31)</f>
        <v/>
      </c>
      <c r="G33" s="219" t="str">
        <f>IF(EARTHWORK!F31="","",EARTHWORK!F31)</f>
        <v/>
      </c>
      <c r="H33" s="219" t="str">
        <f>IF(EARTHWORK!G31="","",EARTHWORK!G31)</f>
        <v/>
      </c>
      <c r="I33" s="219" t="str">
        <f>IF(EARTHWORK!H31="","",EARTHWORK!H31)</f>
        <v/>
      </c>
      <c r="J33" s="219" t="str">
        <f>IF(EARTHWORK!I31="","",EARTHWORK!I31)</f>
        <v/>
      </c>
      <c r="K33" s="219" t="str">
        <f>IF(EARTHWORK!J31="","",EARTHWORK!J31)</f>
        <v/>
      </c>
      <c r="L33" s="219" t="str">
        <f>IF(EARTHWORK!K31="","",EARTHWORK!K31)</f>
        <v/>
      </c>
      <c r="M33" s="219" t="str">
        <f>IF(EARTHWORK!L31="","",EARTHWORK!L31)</f>
        <v/>
      </c>
      <c r="N33" s="219" t="str">
        <f>IF(EARTHWORK!M31="","",EARTHWORK!M31)</f>
        <v/>
      </c>
      <c r="O33" s="219" t="str">
        <f>IF(EARTHWORK!N31="","",EARTHWORK!N31)</f>
        <v/>
      </c>
      <c r="P33" s="219" t="str">
        <f>IF(EARTHWORK!O31="","",EARTHWORK!O31)</f>
        <v/>
      </c>
      <c r="Q33" s="219" t="str">
        <f>IF(EARTHWORK!P31="","",EARTHWORK!P31)</f>
        <v/>
      </c>
      <c r="R33" s="219" t="str">
        <f>IF(EARTHWORK!Q31="","",EARTHWORK!Q31)</f>
        <v/>
      </c>
      <c r="S33" s="219" t="str">
        <f>IF(EARTHWORK!R31="","",EARTHWORK!R31)</f>
        <v/>
      </c>
      <c r="T33" s="219" t="str">
        <f>IF(EARTHWORK!S31="","",EARTHWORK!S31)</f>
        <v/>
      </c>
      <c r="U33" s="219" t="str">
        <f>IF(EARTHWORK!T31="","",EARTHWORK!T31)</f>
        <v/>
      </c>
      <c r="V33" s="219" t="str">
        <f>IF(EARTHWORK!U31="","",EARTHWORK!U31)</f>
        <v/>
      </c>
      <c r="W33" s="219" t="str">
        <f>IF(EARTHWORK!V31="","",EARTHWORK!V31)</f>
        <v/>
      </c>
      <c r="X33" s="219" t="str">
        <f>IF(EARTHWORK!W31="","",EARTHWORK!W31)</f>
        <v/>
      </c>
      <c r="Y33" s="219" t="str">
        <f>IF(EARTHWORK!X31="","",EARTHWORK!X31)</f>
        <v/>
      </c>
      <c r="Z33" s="219" t="str">
        <f>IF(EARTHWORK!Y31="","",EARTHWORK!Y31)</f>
        <v/>
      </c>
      <c r="AA33" s="221" t="str">
        <f>IF(EARTHWORK!AA31="","",EARTHWORK!AA31)</f>
        <v/>
      </c>
      <c r="AB33" s="220" t="str">
        <f>IF(EARTHWORK!Z31="","",EARTHWORK!Z31)</f>
        <v/>
      </c>
      <c r="AC33" s="222" t="str">
        <f>IF(EARTHWORK!AB31="","",EARTHWORK!AB31)</f>
        <v/>
      </c>
      <c r="AD33" s="223" t="str">
        <f>IF(EARTHWORK!AC31="","",EARTHWORK!AC31)</f>
        <v/>
      </c>
      <c r="AE33" s="224" t="str">
        <f>IF(EARTHWORK!AD31="","",EARTHWORK!AD31)</f>
        <v/>
      </c>
      <c r="AF33" s="257" t="str">
        <f>IF(EARTHWORK!AE31="","",EARTHWORK!AE31)</f>
        <v/>
      </c>
    </row>
    <row r="34" spans="1:32" x14ac:dyDescent="0.15">
      <c r="A34" s="314" t="str">
        <f>IF(EARTHWORK!AE32="","","Print")</f>
        <v/>
      </c>
      <c r="B34" s="218" t="str">
        <f>IF(EARTHWORK!A32="","",EARTHWORK!A32)</f>
        <v>ADDITIONAL ITEM</v>
      </c>
      <c r="C34" s="219" t="str">
        <f>IF(EARTHWORK!B32="","",EARTHWORK!B32)</f>
        <v>XX</v>
      </c>
      <c r="D34" s="219" t="str">
        <f>IF(EARTHWORK!C32="","",EARTHWORK!C32)</f>
        <v xml:space="preserve"> </v>
      </c>
      <c r="E34" s="219" t="str">
        <f>IF(EARTHWORK!D32="","",EARTHWORK!D32)</f>
        <v/>
      </c>
      <c r="F34" s="219" t="str">
        <f>IF(EARTHWORK!E32="","",EARTHWORK!E32)</f>
        <v/>
      </c>
      <c r="G34" s="219" t="str">
        <f>IF(EARTHWORK!F32="","",EARTHWORK!F32)</f>
        <v/>
      </c>
      <c r="H34" s="219" t="str">
        <f>IF(EARTHWORK!G32="","",EARTHWORK!G32)</f>
        <v/>
      </c>
      <c r="I34" s="219" t="str">
        <f>IF(EARTHWORK!H32="","",EARTHWORK!H32)</f>
        <v/>
      </c>
      <c r="J34" s="219" t="str">
        <f>IF(EARTHWORK!I32="","",EARTHWORK!I32)</f>
        <v/>
      </c>
      <c r="K34" s="219" t="str">
        <f>IF(EARTHWORK!J32="","",EARTHWORK!J32)</f>
        <v/>
      </c>
      <c r="L34" s="219" t="str">
        <f>IF(EARTHWORK!K32="","",EARTHWORK!K32)</f>
        <v/>
      </c>
      <c r="M34" s="219" t="str">
        <f>IF(EARTHWORK!L32="","",EARTHWORK!L32)</f>
        <v/>
      </c>
      <c r="N34" s="219" t="str">
        <f>IF(EARTHWORK!M32="","",EARTHWORK!M32)</f>
        <v/>
      </c>
      <c r="O34" s="219" t="str">
        <f>IF(EARTHWORK!N32="","",EARTHWORK!N32)</f>
        <v/>
      </c>
      <c r="P34" s="219" t="str">
        <f>IF(EARTHWORK!O32="","",EARTHWORK!O32)</f>
        <v/>
      </c>
      <c r="Q34" s="219" t="str">
        <f>IF(EARTHWORK!P32="","",EARTHWORK!P32)</f>
        <v/>
      </c>
      <c r="R34" s="219" t="str">
        <f>IF(EARTHWORK!Q32="","",EARTHWORK!Q32)</f>
        <v/>
      </c>
      <c r="S34" s="219" t="str">
        <f>IF(EARTHWORK!R32="","",EARTHWORK!R32)</f>
        <v/>
      </c>
      <c r="T34" s="219" t="str">
        <f>IF(EARTHWORK!S32="","",EARTHWORK!S32)</f>
        <v/>
      </c>
      <c r="U34" s="219" t="str">
        <f>IF(EARTHWORK!T32="","",EARTHWORK!T32)</f>
        <v/>
      </c>
      <c r="V34" s="219" t="str">
        <f>IF(EARTHWORK!U32="","",EARTHWORK!U32)</f>
        <v/>
      </c>
      <c r="W34" s="219" t="str">
        <f>IF(EARTHWORK!V32="","",EARTHWORK!V32)</f>
        <v/>
      </c>
      <c r="X34" s="219" t="str">
        <f>IF(EARTHWORK!W32="","",EARTHWORK!W32)</f>
        <v/>
      </c>
      <c r="Y34" s="219" t="str">
        <f>IF(EARTHWORK!X32="","",EARTHWORK!X32)</f>
        <v/>
      </c>
      <c r="Z34" s="219" t="str">
        <f>IF(EARTHWORK!Y32="","",EARTHWORK!Y32)</f>
        <v/>
      </c>
      <c r="AA34" s="221" t="str">
        <f>IF(EARTHWORK!AA32="","",EARTHWORK!AA32)</f>
        <v/>
      </c>
      <c r="AB34" s="220" t="str">
        <f>IF(EARTHWORK!Z32="","",EARTHWORK!Z32)</f>
        <v/>
      </c>
      <c r="AC34" s="222" t="str">
        <f>IF(EARTHWORK!AB32="","",EARTHWORK!AB32)</f>
        <v/>
      </c>
      <c r="AD34" s="223" t="str">
        <f>IF(EARTHWORK!AC32="","",EARTHWORK!AC32)</f>
        <v/>
      </c>
      <c r="AE34" s="224" t="str">
        <f>IF(EARTHWORK!AD32="","",EARTHWORK!AD32)</f>
        <v/>
      </c>
      <c r="AF34" s="257" t="str">
        <f>IF(EARTHWORK!AE32="","",EARTHWORK!AE32)</f>
        <v/>
      </c>
    </row>
    <row r="35" spans="1:32" x14ac:dyDescent="0.15">
      <c r="A35" s="313" t="str">
        <f>IF(AF35&gt;0,"Print","")</f>
        <v/>
      </c>
      <c r="B35" s="225"/>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7"/>
      <c r="AB35" s="226"/>
      <c r="AC35" s="226"/>
      <c r="AD35" s="228"/>
      <c r="AE35" s="229" t="str">
        <f>IF(EARTHWORK!AD33="","",EARTHWORK!AD33)</f>
        <v>SUBTOTAL:</v>
      </c>
      <c r="AF35" s="258" t="str">
        <f>IF(EARTHWORK!AE33="","",EARTHWORK!AE33)</f>
        <v/>
      </c>
    </row>
    <row r="36" spans="1:32" x14ac:dyDescent="0.15">
      <c r="A36" s="313" t="str">
        <f>IF(AND(AF35&gt;0,AF59&gt;0),"Print",IF(AF59&gt;0,"Print",""))</f>
        <v/>
      </c>
      <c r="B36" s="230"/>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4"/>
      <c r="AB36" s="193"/>
      <c r="AC36" s="193"/>
      <c r="AD36" s="211"/>
      <c r="AE36" s="212" t="str">
        <f>IF(EARTHWORK!AD34="","",EARTHWORK!AD34)</f>
        <v/>
      </c>
      <c r="AF36" s="255"/>
    </row>
    <row r="37" spans="1:32" x14ac:dyDescent="0.15">
      <c r="A37" s="313" t="str">
        <f>IF(AF59&gt;0,"Print","")</f>
        <v/>
      </c>
      <c r="B37" s="213" t="str">
        <f>IF(EARTHWORK!A35="","",EARTHWORK!A35)</f>
        <v>BEST MANAGEMENT PRACTICES (BMP"S)</v>
      </c>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5"/>
      <c r="AB37" s="214"/>
      <c r="AC37" s="214"/>
      <c r="AD37" s="216"/>
      <c r="AE37" s="217" t="str">
        <f>IF(EARTHWORK!AD35="","",EARTHWORK!AD35)</f>
        <v/>
      </c>
      <c r="AF37" s="256"/>
    </row>
    <row r="38" spans="1:32" x14ac:dyDescent="0.15">
      <c r="A38" s="313" t="str">
        <f>IF(EARTHWORK!AE36="","","Print")</f>
        <v/>
      </c>
      <c r="B38" s="218" t="str">
        <f>IF(EARTHWORK!A36="","",EARTHWORK!A36)</f>
        <v>GRAVEL BAG</v>
      </c>
      <c r="C38" s="219" t="str">
        <f>IF(EARTHWORK!B36="","",EARTHWORK!B36)</f>
        <v>EA</v>
      </c>
      <c r="D38" s="219" t="str">
        <f>IF(EARTHWORK!C36="","",EARTHWORK!C36)</f>
        <v xml:space="preserve"> </v>
      </c>
      <c r="E38" s="219" t="str">
        <f>IF(EARTHWORK!D36="","",EARTHWORK!D36)</f>
        <v/>
      </c>
      <c r="F38" s="219" t="str">
        <f>IF(EARTHWORK!E36="","",EARTHWORK!E36)</f>
        <v/>
      </c>
      <c r="G38" s="219" t="str">
        <f>IF(EARTHWORK!F36="","",EARTHWORK!F36)</f>
        <v/>
      </c>
      <c r="H38" s="219" t="str">
        <f>IF(EARTHWORK!G36="","",EARTHWORK!G36)</f>
        <v/>
      </c>
      <c r="I38" s="219" t="str">
        <f>IF(EARTHWORK!H36="","",EARTHWORK!H36)</f>
        <v/>
      </c>
      <c r="J38" s="219" t="str">
        <f>IF(EARTHWORK!I36="","",EARTHWORK!I36)</f>
        <v/>
      </c>
      <c r="K38" s="219" t="str">
        <f>IF(EARTHWORK!J36="","",EARTHWORK!J36)</f>
        <v/>
      </c>
      <c r="L38" s="219" t="str">
        <f>IF(EARTHWORK!K36="","",EARTHWORK!K36)</f>
        <v/>
      </c>
      <c r="M38" s="219" t="str">
        <f>IF(EARTHWORK!L36="","",EARTHWORK!L36)</f>
        <v/>
      </c>
      <c r="N38" s="219" t="str">
        <f>IF(EARTHWORK!M36="","",EARTHWORK!M36)</f>
        <v/>
      </c>
      <c r="O38" s="219" t="str">
        <f>IF(EARTHWORK!N36="","",EARTHWORK!N36)</f>
        <v/>
      </c>
      <c r="P38" s="219" t="str">
        <f>IF(EARTHWORK!O36="","",EARTHWORK!O36)</f>
        <v/>
      </c>
      <c r="Q38" s="219" t="str">
        <f>IF(EARTHWORK!P36="","",EARTHWORK!P36)</f>
        <v/>
      </c>
      <c r="R38" s="219" t="str">
        <f>IF(EARTHWORK!Q36="","",EARTHWORK!Q36)</f>
        <v/>
      </c>
      <c r="S38" s="219" t="str">
        <f>IF(EARTHWORK!R36="","",EARTHWORK!R36)</f>
        <v/>
      </c>
      <c r="T38" s="219" t="str">
        <f>IF(EARTHWORK!S36="","",EARTHWORK!S36)</f>
        <v/>
      </c>
      <c r="U38" s="219" t="str">
        <f>IF(EARTHWORK!T36="","",EARTHWORK!T36)</f>
        <v/>
      </c>
      <c r="V38" s="219" t="str">
        <f>IF(EARTHWORK!U36="","",EARTHWORK!U36)</f>
        <v/>
      </c>
      <c r="W38" s="219" t="str">
        <f>IF(EARTHWORK!V36="","",EARTHWORK!V36)</f>
        <v/>
      </c>
      <c r="X38" s="219" t="str">
        <f>IF(EARTHWORK!W36="","",EARTHWORK!W36)</f>
        <v/>
      </c>
      <c r="Y38" s="219" t="str">
        <f>IF(EARTHWORK!X36="","",EARTHWORK!X36)</f>
        <v/>
      </c>
      <c r="Z38" s="219" t="str">
        <f>IF(EARTHWORK!Y36="","",EARTHWORK!Y36)</f>
        <v/>
      </c>
      <c r="AA38" s="221" t="str">
        <f>IF(EARTHWORK!AA36="","",EARTHWORK!AA36)</f>
        <v/>
      </c>
      <c r="AB38" s="219" t="str">
        <f>IF(EARTHWORK!Z36="","",EARTHWORK!Z36)</f>
        <v/>
      </c>
      <c r="AC38" s="219" t="str">
        <f>IF(EARTHWORK!AB36="","",EARTHWORK!AB36)</f>
        <v/>
      </c>
      <c r="AD38" s="223">
        <f>IF(EARTHWORK!AC36="","",EARTHWORK!AC36)</f>
        <v>1.82</v>
      </c>
      <c r="AE38" s="224" t="str">
        <f>IF(EARTHWORK!AD36="","",EARTHWORK!AD36)</f>
        <v/>
      </c>
      <c r="AF38" s="257" t="str">
        <f>IF(EARTHWORK!AE36="","",EARTHWORK!AE36)</f>
        <v/>
      </c>
    </row>
    <row r="39" spans="1:32" x14ac:dyDescent="0.15">
      <c r="A39" s="313" t="str">
        <f>IF(EARTHWORK!AE37="","","Print")</f>
        <v/>
      </c>
      <c r="B39" s="218" t="str">
        <f>IF(EARTHWORK!A37="","",EARTHWORK!A37)</f>
        <v>JUTE MAT</v>
      </c>
      <c r="C39" s="219" t="str">
        <f>IF(EARTHWORK!B37="","",EARTHWORK!B37)</f>
        <v>SF</v>
      </c>
      <c r="D39" s="219" t="str">
        <f>IF(EARTHWORK!C37="","",EARTHWORK!C37)</f>
        <v xml:space="preserve"> </v>
      </c>
      <c r="E39" s="219" t="str">
        <f>IF(EARTHWORK!D37="","",EARTHWORK!D37)</f>
        <v xml:space="preserve"> </v>
      </c>
      <c r="F39" s="219" t="str">
        <f>IF(EARTHWORK!E37="","",EARTHWORK!E37)</f>
        <v/>
      </c>
      <c r="G39" s="219" t="str">
        <f>IF(EARTHWORK!F37="","",EARTHWORK!F37)</f>
        <v/>
      </c>
      <c r="H39" s="219" t="str">
        <f>IF(EARTHWORK!G37="","",EARTHWORK!G37)</f>
        <v/>
      </c>
      <c r="I39" s="219" t="str">
        <f>IF(EARTHWORK!H37="","",EARTHWORK!H37)</f>
        <v/>
      </c>
      <c r="J39" s="219" t="str">
        <f>IF(EARTHWORK!I37="","",EARTHWORK!I37)</f>
        <v/>
      </c>
      <c r="K39" s="219" t="str">
        <f>IF(EARTHWORK!J37="","",EARTHWORK!J37)</f>
        <v/>
      </c>
      <c r="L39" s="219" t="str">
        <f>IF(EARTHWORK!K37="","",EARTHWORK!K37)</f>
        <v/>
      </c>
      <c r="M39" s="219" t="str">
        <f>IF(EARTHWORK!L37="","",EARTHWORK!L37)</f>
        <v/>
      </c>
      <c r="N39" s="219" t="str">
        <f>IF(EARTHWORK!M37="","",EARTHWORK!M37)</f>
        <v/>
      </c>
      <c r="O39" s="219" t="str">
        <f>IF(EARTHWORK!N37="","",EARTHWORK!N37)</f>
        <v/>
      </c>
      <c r="P39" s="219" t="str">
        <f>IF(EARTHWORK!O37="","",EARTHWORK!O37)</f>
        <v/>
      </c>
      <c r="Q39" s="219" t="str">
        <f>IF(EARTHWORK!P37="","",EARTHWORK!P37)</f>
        <v/>
      </c>
      <c r="R39" s="219" t="str">
        <f>IF(EARTHWORK!Q37="","",EARTHWORK!Q37)</f>
        <v/>
      </c>
      <c r="S39" s="219" t="str">
        <f>IF(EARTHWORK!R37="","",EARTHWORK!R37)</f>
        <v/>
      </c>
      <c r="T39" s="219" t="str">
        <f>IF(EARTHWORK!S37="","",EARTHWORK!S37)</f>
        <v/>
      </c>
      <c r="U39" s="219" t="str">
        <f>IF(EARTHWORK!T37="","",EARTHWORK!T37)</f>
        <v/>
      </c>
      <c r="V39" s="219" t="str">
        <f>IF(EARTHWORK!U37="","",EARTHWORK!U37)</f>
        <v/>
      </c>
      <c r="W39" s="219" t="str">
        <f>IF(EARTHWORK!V37="","",EARTHWORK!V37)</f>
        <v/>
      </c>
      <c r="X39" s="219" t="str">
        <f>IF(EARTHWORK!W37="","",EARTHWORK!W37)</f>
        <v/>
      </c>
      <c r="Y39" s="219" t="str">
        <f>IF(EARTHWORK!X37="","",EARTHWORK!X37)</f>
        <v/>
      </c>
      <c r="Z39" s="219" t="str">
        <f>IF(EARTHWORK!Y37="","",EARTHWORK!Y37)</f>
        <v/>
      </c>
      <c r="AA39" s="221" t="str">
        <f>IF(EARTHWORK!AA37="","",EARTHWORK!AA37)</f>
        <v/>
      </c>
      <c r="AB39" s="219" t="str">
        <f>IF(EARTHWORK!Z37="","",EARTHWORK!Z37)</f>
        <v/>
      </c>
      <c r="AC39" s="219" t="str">
        <f>IF(EARTHWORK!AB37="","",EARTHWORK!AB37)</f>
        <v/>
      </c>
      <c r="AD39" s="223">
        <f>IF(EARTHWORK!AC37="","",EARTHWORK!AC37)</f>
        <v>0.66</v>
      </c>
      <c r="AE39" s="224" t="str">
        <f>IF(EARTHWORK!AD37="","",EARTHWORK!AD37)</f>
        <v/>
      </c>
      <c r="AF39" s="257" t="str">
        <f>IF(EARTHWORK!AE37="","",EARTHWORK!AE37)</f>
        <v/>
      </c>
    </row>
    <row r="40" spans="1:32" x14ac:dyDescent="0.15">
      <c r="A40" s="313" t="str">
        <f>IF(EARTHWORK!AE38="","","Print")</f>
        <v/>
      </c>
      <c r="B40" s="218" t="str">
        <f>IF(EARTHWORK!A38="","",EARTHWORK!A38)</f>
        <v>STRAW MAT</v>
      </c>
      <c r="C40" s="219" t="str">
        <f>IF(EARTHWORK!B38="","",EARTHWORK!B38)</f>
        <v>SF</v>
      </c>
      <c r="D40" s="219" t="str">
        <f>IF(EARTHWORK!C38="","",EARTHWORK!C38)</f>
        <v xml:space="preserve"> </v>
      </c>
      <c r="E40" s="219" t="str">
        <f>IF(EARTHWORK!D38="","",EARTHWORK!D38)</f>
        <v/>
      </c>
      <c r="F40" s="219" t="str">
        <f>IF(EARTHWORK!E38="","",EARTHWORK!E38)</f>
        <v xml:space="preserve"> </v>
      </c>
      <c r="G40" s="219" t="str">
        <f>IF(EARTHWORK!F38="","",EARTHWORK!F38)</f>
        <v/>
      </c>
      <c r="H40" s="219" t="str">
        <f>IF(EARTHWORK!G38="","",EARTHWORK!G38)</f>
        <v/>
      </c>
      <c r="I40" s="219" t="str">
        <f>IF(EARTHWORK!H38="","",EARTHWORK!H38)</f>
        <v/>
      </c>
      <c r="J40" s="219" t="str">
        <f>IF(EARTHWORK!I38="","",EARTHWORK!I38)</f>
        <v/>
      </c>
      <c r="K40" s="219" t="str">
        <f>IF(EARTHWORK!J38="","",EARTHWORK!J38)</f>
        <v/>
      </c>
      <c r="L40" s="219" t="str">
        <f>IF(EARTHWORK!K38="","",EARTHWORK!K38)</f>
        <v/>
      </c>
      <c r="M40" s="219" t="str">
        <f>IF(EARTHWORK!L38="","",EARTHWORK!L38)</f>
        <v/>
      </c>
      <c r="N40" s="219" t="str">
        <f>IF(EARTHWORK!M38="","",EARTHWORK!M38)</f>
        <v/>
      </c>
      <c r="O40" s="219" t="str">
        <f>IF(EARTHWORK!N38="","",EARTHWORK!N38)</f>
        <v/>
      </c>
      <c r="P40" s="219" t="str">
        <f>IF(EARTHWORK!O38="","",EARTHWORK!O38)</f>
        <v/>
      </c>
      <c r="Q40" s="219" t="str">
        <f>IF(EARTHWORK!P38="","",EARTHWORK!P38)</f>
        <v/>
      </c>
      <c r="R40" s="219" t="str">
        <f>IF(EARTHWORK!Q38="","",EARTHWORK!Q38)</f>
        <v/>
      </c>
      <c r="S40" s="219" t="str">
        <f>IF(EARTHWORK!R38="","",EARTHWORK!R38)</f>
        <v/>
      </c>
      <c r="T40" s="219" t="str">
        <f>IF(EARTHWORK!S38="","",EARTHWORK!S38)</f>
        <v/>
      </c>
      <c r="U40" s="219" t="str">
        <f>IF(EARTHWORK!T38="","",EARTHWORK!T38)</f>
        <v/>
      </c>
      <c r="V40" s="219" t="str">
        <f>IF(EARTHWORK!U38="","",EARTHWORK!U38)</f>
        <v/>
      </c>
      <c r="W40" s="219" t="str">
        <f>IF(EARTHWORK!V38="","",EARTHWORK!V38)</f>
        <v/>
      </c>
      <c r="X40" s="219" t="str">
        <f>IF(EARTHWORK!W38="","",EARTHWORK!W38)</f>
        <v/>
      </c>
      <c r="Y40" s="219" t="str">
        <f>IF(EARTHWORK!X38="","",EARTHWORK!X38)</f>
        <v/>
      </c>
      <c r="Z40" s="219" t="str">
        <f>IF(EARTHWORK!Y38="","",EARTHWORK!Y38)</f>
        <v/>
      </c>
      <c r="AA40" s="221" t="str">
        <f>IF(EARTHWORK!AA38="","",EARTHWORK!AA38)</f>
        <v/>
      </c>
      <c r="AB40" s="219" t="str">
        <f>IF(EARTHWORK!Z38="","",EARTHWORK!Z38)</f>
        <v/>
      </c>
      <c r="AC40" s="219" t="str">
        <f>IF(EARTHWORK!AB38="","",EARTHWORK!AB38)</f>
        <v/>
      </c>
      <c r="AD40" s="223">
        <f>IF(EARTHWORK!AC38="","",EARTHWORK!AC38)</f>
        <v>0.46</v>
      </c>
      <c r="AE40" s="224" t="str">
        <f>IF(EARTHWORK!AD38="","",EARTHWORK!AD38)</f>
        <v/>
      </c>
      <c r="AF40" s="257" t="str">
        <f>IF(EARTHWORK!AE38="","",EARTHWORK!AE38)</f>
        <v/>
      </c>
    </row>
    <row r="41" spans="1:32" x14ac:dyDescent="0.15">
      <c r="A41" s="313" t="str">
        <f>IF(EARTHWORK!AE39="","","Print")</f>
        <v/>
      </c>
      <c r="B41" s="218" t="str">
        <f>IF(EARTHWORK!A39="","",EARTHWORK!A39)</f>
        <v>STRAW BALES</v>
      </c>
      <c r="C41" s="219" t="str">
        <f>IF(EARTHWORK!B39="","",EARTHWORK!B39)</f>
        <v>EA</v>
      </c>
      <c r="D41" s="219" t="str">
        <f>IF(EARTHWORK!C39="","",EARTHWORK!C39)</f>
        <v xml:space="preserve"> </v>
      </c>
      <c r="E41" s="219" t="str">
        <f>IF(EARTHWORK!D39="","",EARTHWORK!D39)</f>
        <v/>
      </c>
      <c r="F41" s="219" t="str">
        <f>IF(EARTHWORK!E39="","",EARTHWORK!E39)</f>
        <v/>
      </c>
      <c r="G41" s="219" t="str">
        <f>IF(EARTHWORK!F39="","",EARTHWORK!F39)</f>
        <v xml:space="preserve"> </v>
      </c>
      <c r="H41" s="219" t="str">
        <f>IF(EARTHWORK!G39="","",EARTHWORK!G39)</f>
        <v/>
      </c>
      <c r="I41" s="219" t="str">
        <f>IF(EARTHWORK!H39="","",EARTHWORK!H39)</f>
        <v/>
      </c>
      <c r="J41" s="219" t="str">
        <f>IF(EARTHWORK!I39="","",EARTHWORK!I39)</f>
        <v/>
      </c>
      <c r="K41" s="219" t="str">
        <f>IF(EARTHWORK!J39="","",EARTHWORK!J39)</f>
        <v/>
      </c>
      <c r="L41" s="219" t="str">
        <f>IF(EARTHWORK!K39="","",EARTHWORK!K39)</f>
        <v/>
      </c>
      <c r="M41" s="219" t="str">
        <f>IF(EARTHWORK!L39="","",EARTHWORK!L39)</f>
        <v/>
      </c>
      <c r="N41" s="219" t="str">
        <f>IF(EARTHWORK!M39="","",EARTHWORK!M39)</f>
        <v/>
      </c>
      <c r="O41" s="219" t="str">
        <f>IF(EARTHWORK!N39="","",EARTHWORK!N39)</f>
        <v/>
      </c>
      <c r="P41" s="219" t="str">
        <f>IF(EARTHWORK!O39="","",EARTHWORK!O39)</f>
        <v/>
      </c>
      <c r="Q41" s="219" t="str">
        <f>IF(EARTHWORK!P39="","",EARTHWORK!P39)</f>
        <v/>
      </c>
      <c r="R41" s="219" t="str">
        <f>IF(EARTHWORK!Q39="","",EARTHWORK!Q39)</f>
        <v/>
      </c>
      <c r="S41" s="219" t="str">
        <f>IF(EARTHWORK!R39="","",EARTHWORK!R39)</f>
        <v/>
      </c>
      <c r="T41" s="219" t="str">
        <f>IF(EARTHWORK!S39="","",EARTHWORK!S39)</f>
        <v/>
      </c>
      <c r="U41" s="219" t="str">
        <f>IF(EARTHWORK!T39="","",EARTHWORK!T39)</f>
        <v/>
      </c>
      <c r="V41" s="219" t="str">
        <f>IF(EARTHWORK!U39="","",EARTHWORK!U39)</f>
        <v/>
      </c>
      <c r="W41" s="219" t="str">
        <f>IF(EARTHWORK!V39="","",EARTHWORK!V39)</f>
        <v/>
      </c>
      <c r="X41" s="219" t="str">
        <f>IF(EARTHWORK!W39="","",EARTHWORK!W39)</f>
        <v/>
      </c>
      <c r="Y41" s="219" t="str">
        <f>IF(EARTHWORK!X39="","",EARTHWORK!X39)</f>
        <v/>
      </c>
      <c r="Z41" s="219" t="str">
        <f>IF(EARTHWORK!Y39="","",EARTHWORK!Y39)</f>
        <v/>
      </c>
      <c r="AA41" s="221" t="str">
        <f>IF(EARTHWORK!AA39="","",EARTHWORK!AA39)</f>
        <v/>
      </c>
      <c r="AB41" s="219" t="str">
        <f>IF(EARTHWORK!Z39="","",EARTHWORK!Z39)</f>
        <v/>
      </c>
      <c r="AC41" s="219" t="str">
        <f>IF(EARTHWORK!AB39="","",EARTHWORK!AB39)</f>
        <v/>
      </c>
      <c r="AD41" s="223">
        <f>IF(EARTHWORK!AC39="","",EARTHWORK!AC39)</f>
        <v>8.25</v>
      </c>
      <c r="AE41" s="224" t="str">
        <f>IF(EARTHWORK!AD39="","",EARTHWORK!AD39)</f>
        <v/>
      </c>
      <c r="AF41" s="257" t="str">
        <f>IF(EARTHWORK!AE39="","",EARTHWORK!AE39)</f>
        <v/>
      </c>
    </row>
    <row r="42" spans="1:32" x14ac:dyDescent="0.15">
      <c r="A42" s="313" t="str">
        <f>IF(EARTHWORK!AE40="","","Print")</f>
        <v/>
      </c>
      <c r="B42" s="218" t="str">
        <f>IF(EARTHWORK!A40="","",EARTHWORK!A40)</f>
        <v>SILT FENCE</v>
      </c>
      <c r="C42" s="219" t="str">
        <f>IF(EARTHWORK!B40="","",EARTHWORK!B40)</f>
        <v>LF</v>
      </c>
      <c r="D42" s="219" t="str">
        <f>IF(EARTHWORK!C40="","",EARTHWORK!C40)</f>
        <v xml:space="preserve"> </v>
      </c>
      <c r="E42" s="219" t="str">
        <f>IF(EARTHWORK!D40="","",EARTHWORK!D40)</f>
        <v/>
      </c>
      <c r="F42" s="219" t="str">
        <f>IF(EARTHWORK!E40="","",EARTHWORK!E40)</f>
        <v/>
      </c>
      <c r="G42" s="219" t="str">
        <f>IF(EARTHWORK!F40="","",EARTHWORK!F40)</f>
        <v/>
      </c>
      <c r="H42" s="219" t="str">
        <f>IF(EARTHWORK!G40="","",EARTHWORK!G40)</f>
        <v xml:space="preserve"> </v>
      </c>
      <c r="I42" s="219" t="str">
        <f>IF(EARTHWORK!H40="","",EARTHWORK!H40)</f>
        <v/>
      </c>
      <c r="J42" s="219" t="str">
        <f>IF(EARTHWORK!I40="","",EARTHWORK!I40)</f>
        <v/>
      </c>
      <c r="K42" s="219" t="str">
        <f>IF(EARTHWORK!J40="","",EARTHWORK!J40)</f>
        <v/>
      </c>
      <c r="L42" s="219" t="str">
        <f>IF(EARTHWORK!K40="","",EARTHWORK!K40)</f>
        <v/>
      </c>
      <c r="M42" s="219" t="str">
        <f>IF(EARTHWORK!L40="","",EARTHWORK!L40)</f>
        <v/>
      </c>
      <c r="N42" s="219" t="str">
        <f>IF(EARTHWORK!M40="","",EARTHWORK!M40)</f>
        <v/>
      </c>
      <c r="O42" s="219" t="str">
        <f>IF(EARTHWORK!N40="","",EARTHWORK!N40)</f>
        <v/>
      </c>
      <c r="P42" s="219" t="str">
        <f>IF(EARTHWORK!O40="","",EARTHWORK!O40)</f>
        <v/>
      </c>
      <c r="Q42" s="219" t="str">
        <f>IF(EARTHWORK!P40="","",EARTHWORK!P40)</f>
        <v/>
      </c>
      <c r="R42" s="219" t="str">
        <f>IF(EARTHWORK!Q40="","",EARTHWORK!Q40)</f>
        <v/>
      </c>
      <c r="S42" s="219" t="str">
        <f>IF(EARTHWORK!R40="","",EARTHWORK!R40)</f>
        <v/>
      </c>
      <c r="T42" s="219" t="str">
        <f>IF(EARTHWORK!S40="","",EARTHWORK!S40)</f>
        <v/>
      </c>
      <c r="U42" s="219" t="str">
        <f>IF(EARTHWORK!T40="","",EARTHWORK!T40)</f>
        <v/>
      </c>
      <c r="V42" s="219" t="str">
        <f>IF(EARTHWORK!U40="","",EARTHWORK!U40)</f>
        <v/>
      </c>
      <c r="W42" s="219" t="str">
        <f>IF(EARTHWORK!V40="","",EARTHWORK!V40)</f>
        <v/>
      </c>
      <c r="X42" s="219" t="str">
        <f>IF(EARTHWORK!W40="","",EARTHWORK!W40)</f>
        <v/>
      </c>
      <c r="Y42" s="219" t="str">
        <f>IF(EARTHWORK!X40="","",EARTHWORK!X40)</f>
        <v/>
      </c>
      <c r="Z42" s="219" t="str">
        <f>IF(EARTHWORK!Y40="","",EARTHWORK!Y40)</f>
        <v/>
      </c>
      <c r="AA42" s="221" t="str">
        <f>IF(EARTHWORK!AA40="","",EARTHWORK!AA40)</f>
        <v/>
      </c>
      <c r="AB42" s="219" t="str">
        <f>IF(EARTHWORK!Z40="","",EARTHWORK!Z40)</f>
        <v/>
      </c>
      <c r="AC42" s="219" t="str">
        <f>IF(EARTHWORK!AB40="","",EARTHWORK!AB40)</f>
        <v/>
      </c>
      <c r="AD42" s="223">
        <f>IF(EARTHWORK!AC40="","",EARTHWORK!AC40)</f>
        <v>2.64</v>
      </c>
      <c r="AE42" s="224" t="str">
        <f>IF(EARTHWORK!AD40="","",EARTHWORK!AD40)</f>
        <v/>
      </c>
      <c r="AF42" s="257" t="str">
        <f>IF(EARTHWORK!AE40="","",EARTHWORK!AE40)</f>
        <v/>
      </c>
    </row>
    <row r="43" spans="1:32" x14ac:dyDescent="0.15">
      <c r="A43" s="313" t="str">
        <f>IF(EARTHWORK!AE41="","","Print")</f>
        <v/>
      </c>
      <c r="B43" s="218" t="str">
        <f>IF(EARTHWORK!A41="","",EARTHWORK!A41)</f>
        <v>FIBER ROLLS</v>
      </c>
      <c r="C43" s="219" t="str">
        <f>IF(EARTHWORK!B41="","",EARTHWORK!B41)</f>
        <v>LF</v>
      </c>
      <c r="D43" s="219" t="str">
        <f>IF(EARTHWORK!C41="","",EARTHWORK!C41)</f>
        <v xml:space="preserve"> </v>
      </c>
      <c r="E43" s="219" t="str">
        <f>IF(EARTHWORK!D41="","",EARTHWORK!D41)</f>
        <v/>
      </c>
      <c r="F43" s="219" t="str">
        <f>IF(EARTHWORK!E41="","",EARTHWORK!E41)</f>
        <v/>
      </c>
      <c r="G43" s="219" t="str">
        <f>IF(EARTHWORK!F41="","",EARTHWORK!F41)</f>
        <v/>
      </c>
      <c r="H43" s="219" t="str">
        <f>IF(EARTHWORK!G41="","",EARTHWORK!G41)</f>
        <v/>
      </c>
      <c r="I43" s="219" t="str">
        <f>IF(EARTHWORK!H41="","",EARTHWORK!H41)</f>
        <v xml:space="preserve"> </v>
      </c>
      <c r="J43" s="219" t="str">
        <f>IF(EARTHWORK!I41="","",EARTHWORK!I41)</f>
        <v/>
      </c>
      <c r="K43" s="219" t="str">
        <f>IF(EARTHWORK!J41="","",EARTHWORK!J41)</f>
        <v/>
      </c>
      <c r="L43" s="219" t="str">
        <f>IF(EARTHWORK!K41="","",EARTHWORK!K41)</f>
        <v/>
      </c>
      <c r="M43" s="219" t="str">
        <f>IF(EARTHWORK!L41="","",EARTHWORK!L41)</f>
        <v/>
      </c>
      <c r="N43" s="219" t="str">
        <f>IF(EARTHWORK!M41="","",EARTHWORK!M41)</f>
        <v/>
      </c>
      <c r="O43" s="219" t="str">
        <f>IF(EARTHWORK!N41="","",EARTHWORK!N41)</f>
        <v/>
      </c>
      <c r="P43" s="219" t="str">
        <f>IF(EARTHWORK!O41="","",EARTHWORK!O41)</f>
        <v/>
      </c>
      <c r="Q43" s="219" t="str">
        <f>IF(EARTHWORK!P41="","",EARTHWORK!P41)</f>
        <v/>
      </c>
      <c r="R43" s="219" t="str">
        <f>IF(EARTHWORK!Q41="","",EARTHWORK!Q41)</f>
        <v/>
      </c>
      <c r="S43" s="219" t="str">
        <f>IF(EARTHWORK!R41="","",EARTHWORK!R41)</f>
        <v/>
      </c>
      <c r="T43" s="219" t="str">
        <f>IF(EARTHWORK!S41="","",EARTHWORK!S41)</f>
        <v/>
      </c>
      <c r="U43" s="219" t="str">
        <f>IF(EARTHWORK!T41="","",EARTHWORK!T41)</f>
        <v/>
      </c>
      <c r="V43" s="219" t="str">
        <f>IF(EARTHWORK!U41="","",EARTHWORK!U41)</f>
        <v/>
      </c>
      <c r="W43" s="219" t="str">
        <f>IF(EARTHWORK!V41="","",EARTHWORK!V41)</f>
        <v/>
      </c>
      <c r="X43" s="219" t="str">
        <f>IF(EARTHWORK!W41="","",EARTHWORK!W41)</f>
        <v/>
      </c>
      <c r="Y43" s="219" t="str">
        <f>IF(EARTHWORK!X41="","",EARTHWORK!X41)</f>
        <v/>
      </c>
      <c r="Z43" s="219" t="str">
        <f>IF(EARTHWORK!Y41="","",EARTHWORK!Y41)</f>
        <v/>
      </c>
      <c r="AA43" s="221" t="str">
        <f>IF(EARTHWORK!AA41="","",EARTHWORK!AA41)</f>
        <v/>
      </c>
      <c r="AB43" s="219" t="str">
        <f>IF(EARTHWORK!Z41="","",EARTHWORK!Z41)</f>
        <v/>
      </c>
      <c r="AC43" s="219" t="str">
        <f>IF(EARTHWORK!AB41="","",EARTHWORK!AB41)</f>
        <v/>
      </c>
      <c r="AD43" s="223">
        <f>IF(EARTHWORK!AC41="","",EARTHWORK!AC41)</f>
        <v>3.71</v>
      </c>
      <c r="AE43" s="224" t="str">
        <f>IF(EARTHWORK!AD41="","",EARTHWORK!AD41)</f>
        <v/>
      </c>
      <c r="AF43" s="257" t="str">
        <f>IF(EARTHWORK!AE41="","",EARTHWORK!AE41)</f>
        <v/>
      </c>
    </row>
    <row r="44" spans="1:32" x14ac:dyDescent="0.15">
      <c r="A44" s="313" t="str">
        <f>IF(EARTHWORK!AE42="","","Print")</f>
        <v/>
      </c>
      <c r="B44" s="218" t="str">
        <f>IF(EARTHWORK!A42="","",EARTHWORK!A42)</f>
        <v>FIBER MATT</v>
      </c>
      <c r="C44" s="219" t="str">
        <f>IF(EARTHWORK!B42="","",EARTHWORK!B42)</f>
        <v>SF</v>
      </c>
      <c r="D44" s="219" t="str">
        <f>IF(EARTHWORK!C42="","",EARTHWORK!C42)</f>
        <v xml:space="preserve"> </v>
      </c>
      <c r="E44" s="219" t="str">
        <f>IF(EARTHWORK!D42="","",EARTHWORK!D42)</f>
        <v/>
      </c>
      <c r="F44" s="219" t="str">
        <f>IF(EARTHWORK!E42="","",EARTHWORK!E42)</f>
        <v/>
      </c>
      <c r="G44" s="219" t="str">
        <f>IF(EARTHWORK!F42="","",EARTHWORK!F42)</f>
        <v/>
      </c>
      <c r="H44" s="219" t="str">
        <f>IF(EARTHWORK!G42="","",EARTHWORK!G42)</f>
        <v/>
      </c>
      <c r="I44" s="219" t="str">
        <f>IF(EARTHWORK!H42="","",EARTHWORK!H42)</f>
        <v/>
      </c>
      <c r="J44" s="219" t="str">
        <f>IF(EARTHWORK!I42="","",EARTHWORK!I42)</f>
        <v xml:space="preserve"> </v>
      </c>
      <c r="K44" s="219" t="str">
        <f>IF(EARTHWORK!J42="","",EARTHWORK!J42)</f>
        <v/>
      </c>
      <c r="L44" s="219" t="str">
        <f>IF(EARTHWORK!K42="","",EARTHWORK!K42)</f>
        <v/>
      </c>
      <c r="M44" s="219" t="str">
        <f>IF(EARTHWORK!L42="","",EARTHWORK!L42)</f>
        <v/>
      </c>
      <c r="N44" s="219" t="str">
        <f>IF(EARTHWORK!M42="","",EARTHWORK!M42)</f>
        <v/>
      </c>
      <c r="O44" s="219" t="str">
        <f>IF(EARTHWORK!N42="","",EARTHWORK!N42)</f>
        <v/>
      </c>
      <c r="P44" s="219" t="str">
        <f>IF(EARTHWORK!O42="","",EARTHWORK!O42)</f>
        <v/>
      </c>
      <c r="Q44" s="219" t="str">
        <f>IF(EARTHWORK!P42="","",EARTHWORK!P42)</f>
        <v/>
      </c>
      <c r="R44" s="219" t="str">
        <f>IF(EARTHWORK!Q42="","",EARTHWORK!Q42)</f>
        <v/>
      </c>
      <c r="S44" s="219" t="str">
        <f>IF(EARTHWORK!R42="","",EARTHWORK!R42)</f>
        <v/>
      </c>
      <c r="T44" s="219" t="str">
        <f>IF(EARTHWORK!S42="","",EARTHWORK!S42)</f>
        <v/>
      </c>
      <c r="U44" s="219" t="str">
        <f>IF(EARTHWORK!T42="","",EARTHWORK!T42)</f>
        <v/>
      </c>
      <c r="V44" s="219" t="str">
        <f>IF(EARTHWORK!U42="","",EARTHWORK!U42)</f>
        <v/>
      </c>
      <c r="W44" s="219" t="str">
        <f>IF(EARTHWORK!V42="","",EARTHWORK!V42)</f>
        <v/>
      </c>
      <c r="X44" s="219" t="str">
        <f>IF(EARTHWORK!W42="","",EARTHWORK!W42)</f>
        <v/>
      </c>
      <c r="Y44" s="219" t="str">
        <f>IF(EARTHWORK!X42="","",EARTHWORK!X42)</f>
        <v/>
      </c>
      <c r="Z44" s="219" t="str">
        <f>IF(EARTHWORK!Y42="","",EARTHWORK!Y42)</f>
        <v/>
      </c>
      <c r="AA44" s="221" t="str">
        <f>IF(EARTHWORK!AA42="","",EARTHWORK!AA42)</f>
        <v/>
      </c>
      <c r="AB44" s="219" t="str">
        <f>IF(EARTHWORK!Z42="","",EARTHWORK!Z42)</f>
        <v/>
      </c>
      <c r="AC44" s="219" t="str">
        <f>IF(EARTHWORK!AB42="","",EARTHWORK!AB42)</f>
        <v/>
      </c>
      <c r="AD44" s="223">
        <f>IF(EARTHWORK!AC42="","",EARTHWORK!AC42)</f>
        <v>0.66</v>
      </c>
      <c r="AE44" s="224" t="str">
        <f>IF(EARTHWORK!AD42="","",EARTHWORK!AD42)</f>
        <v/>
      </c>
      <c r="AF44" s="257" t="str">
        <f>IF(EARTHWORK!AE42="","",EARTHWORK!AE42)</f>
        <v/>
      </c>
    </row>
    <row r="45" spans="1:32" x14ac:dyDescent="0.15">
      <c r="A45" s="313" t="str">
        <f>IF(EARTHWORK!AE43="","","Print")</f>
        <v/>
      </c>
      <c r="B45" s="218" t="str">
        <f>IF(EARTHWORK!A43="","",EARTHWORK!A43)</f>
        <v>HYDRO-SEED</v>
      </c>
      <c r="C45" s="219" t="str">
        <f>IF(EARTHWORK!B43="","",EARTHWORK!B43)</f>
        <v>SF</v>
      </c>
      <c r="D45" s="219" t="str">
        <f>IF(EARTHWORK!C43="","",EARTHWORK!C43)</f>
        <v xml:space="preserve"> </v>
      </c>
      <c r="E45" s="219" t="str">
        <f>IF(EARTHWORK!D43="","",EARTHWORK!D43)</f>
        <v/>
      </c>
      <c r="F45" s="219" t="str">
        <f>IF(EARTHWORK!E43="","",EARTHWORK!E43)</f>
        <v/>
      </c>
      <c r="G45" s="219" t="str">
        <f>IF(EARTHWORK!F43="","",EARTHWORK!F43)</f>
        <v/>
      </c>
      <c r="H45" s="219" t="str">
        <f>IF(EARTHWORK!G43="","",EARTHWORK!G43)</f>
        <v/>
      </c>
      <c r="I45" s="219" t="str">
        <f>IF(EARTHWORK!H43="","",EARTHWORK!H43)</f>
        <v/>
      </c>
      <c r="J45" s="219" t="str">
        <f>IF(EARTHWORK!I43="","",EARTHWORK!I43)</f>
        <v/>
      </c>
      <c r="K45" s="219" t="str">
        <f>IF(EARTHWORK!J43="","",EARTHWORK!J43)</f>
        <v xml:space="preserve"> </v>
      </c>
      <c r="L45" s="219" t="str">
        <f>IF(EARTHWORK!K43="","",EARTHWORK!K43)</f>
        <v/>
      </c>
      <c r="M45" s="219" t="str">
        <f>IF(EARTHWORK!L43="","",EARTHWORK!L43)</f>
        <v/>
      </c>
      <c r="N45" s="219" t="str">
        <f>IF(EARTHWORK!M43="","",EARTHWORK!M43)</f>
        <v/>
      </c>
      <c r="O45" s="219" t="str">
        <f>IF(EARTHWORK!N43="","",EARTHWORK!N43)</f>
        <v/>
      </c>
      <c r="P45" s="219" t="str">
        <f>IF(EARTHWORK!O43="","",EARTHWORK!O43)</f>
        <v/>
      </c>
      <c r="Q45" s="219" t="str">
        <f>IF(EARTHWORK!P43="","",EARTHWORK!P43)</f>
        <v/>
      </c>
      <c r="R45" s="219" t="str">
        <f>IF(EARTHWORK!Q43="","",EARTHWORK!Q43)</f>
        <v/>
      </c>
      <c r="S45" s="219" t="str">
        <f>IF(EARTHWORK!R43="","",EARTHWORK!R43)</f>
        <v/>
      </c>
      <c r="T45" s="219" t="str">
        <f>IF(EARTHWORK!S43="","",EARTHWORK!S43)</f>
        <v/>
      </c>
      <c r="U45" s="219" t="str">
        <f>IF(EARTHWORK!T43="","",EARTHWORK!T43)</f>
        <v/>
      </c>
      <c r="V45" s="219" t="str">
        <f>IF(EARTHWORK!U43="","",EARTHWORK!U43)</f>
        <v/>
      </c>
      <c r="W45" s="219" t="str">
        <f>IF(EARTHWORK!V43="","",EARTHWORK!V43)</f>
        <v/>
      </c>
      <c r="X45" s="219" t="str">
        <f>IF(EARTHWORK!W43="","",EARTHWORK!W43)</f>
        <v/>
      </c>
      <c r="Y45" s="219" t="str">
        <f>IF(EARTHWORK!X43="","",EARTHWORK!X43)</f>
        <v/>
      </c>
      <c r="Z45" s="219" t="str">
        <f>IF(EARTHWORK!Y43="","",EARTHWORK!Y43)</f>
        <v/>
      </c>
      <c r="AA45" s="221" t="str">
        <f>IF(EARTHWORK!AA43="","",EARTHWORK!AA43)</f>
        <v/>
      </c>
      <c r="AB45" s="219" t="str">
        <f>IF(EARTHWORK!Z43="","",EARTHWORK!Z43)</f>
        <v/>
      </c>
      <c r="AC45" s="219" t="str">
        <f>IF(EARTHWORK!AB43="","",EARTHWORK!AB43)</f>
        <v/>
      </c>
      <c r="AD45" s="223">
        <f>IF(EARTHWORK!AC43="","",EARTHWORK!AC43)</f>
        <v>0.33</v>
      </c>
      <c r="AE45" s="224" t="str">
        <f>IF(EARTHWORK!AD43="","",EARTHWORK!AD43)</f>
        <v/>
      </c>
      <c r="AF45" s="257" t="str">
        <f>IF(EARTHWORK!AE43="","",EARTHWORK!AE43)</f>
        <v/>
      </c>
    </row>
    <row r="46" spans="1:32" x14ac:dyDescent="0.15">
      <c r="A46" s="313" t="str">
        <f>IF(EARTHWORK!AE44="","","Print")</f>
        <v/>
      </c>
      <c r="B46" s="218" t="str">
        <f>IF(EARTHWORK!A44="","",EARTHWORK!A44)</f>
        <v>HYDRAULIC MULCH</v>
      </c>
      <c r="C46" s="219" t="str">
        <f>IF(EARTHWORK!B44="","",EARTHWORK!B44)</f>
        <v>SF</v>
      </c>
      <c r="D46" s="219" t="str">
        <f>IF(EARTHWORK!C44="","",EARTHWORK!C44)</f>
        <v xml:space="preserve"> </v>
      </c>
      <c r="E46" s="219" t="str">
        <f>IF(EARTHWORK!D44="","",EARTHWORK!D44)</f>
        <v/>
      </c>
      <c r="F46" s="219" t="str">
        <f>IF(EARTHWORK!E44="","",EARTHWORK!E44)</f>
        <v/>
      </c>
      <c r="G46" s="219" t="str">
        <f>IF(EARTHWORK!F44="","",EARTHWORK!F44)</f>
        <v/>
      </c>
      <c r="H46" s="219" t="str">
        <f>IF(EARTHWORK!G44="","",EARTHWORK!G44)</f>
        <v/>
      </c>
      <c r="I46" s="219" t="str">
        <f>IF(EARTHWORK!H44="","",EARTHWORK!H44)</f>
        <v/>
      </c>
      <c r="J46" s="219" t="str">
        <f>IF(EARTHWORK!I44="","",EARTHWORK!I44)</f>
        <v xml:space="preserve"> </v>
      </c>
      <c r="K46" s="219" t="str">
        <f>IF(EARTHWORK!J44="","",EARTHWORK!J44)</f>
        <v/>
      </c>
      <c r="L46" s="219" t="str">
        <f>IF(EARTHWORK!K44="","",EARTHWORK!K44)</f>
        <v/>
      </c>
      <c r="M46" s="219" t="str">
        <f>IF(EARTHWORK!L44="","",EARTHWORK!L44)</f>
        <v/>
      </c>
      <c r="N46" s="219" t="str">
        <f>IF(EARTHWORK!M44="","",EARTHWORK!M44)</f>
        <v/>
      </c>
      <c r="O46" s="219" t="str">
        <f>IF(EARTHWORK!N44="","",EARTHWORK!N44)</f>
        <v/>
      </c>
      <c r="P46" s="219" t="str">
        <f>IF(EARTHWORK!O44="","",EARTHWORK!O44)</f>
        <v/>
      </c>
      <c r="Q46" s="219" t="str">
        <f>IF(EARTHWORK!P44="","",EARTHWORK!P44)</f>
        <v/>
      </c>
      <c r="R46" s="219" t="str">
        <f>IF(EARTHWORK!Q44="","",EARTHWORK!Q44)</f>
        <v/>
      </c>
      <c r="S46" s="219" t="str">
        <f>IF(EARTHWORK!R44="","",EARTHWORK!R44)</f>
        <v/>
      </c>
      <c r="T46" s="219" t="str">
        <f>IF(EARTHWORK!S44="","",EARTHWORK!S44)</f>
        <v/>
      </c>
      <c r="U46" s="219" t="str">
        <f>IF(EARTHWORK!T44="","",EARTHWORK!T44)</f>
        <v/>
      </c>
      <c r="V46" s="219" t="str">
        <f>IF(EARTHWORK!U44="","",EARTHWORK!U44)</f>
        <v/>
      </c>
      <c r="W46" s="219" t="str">
        <f>IF(EARTHWORK!V44="","",EARTHWORK!V44)</f>
        <v/>
      </c>
      <c r="X46" s="219" t="str">
        <f>IF(EARTHWORK!W44="","",EARTHWORK!W44)</f>
        <v/>
      </c>
      <c r="Y46" s="219" t="str">
        <f>IF(EARTHWORK!X44="","",EARTHWORK!X44)</f>
        <v/>
      </c>
      <c r="Z46" s="219" t="str">
        <f>IF(EARTHWORK!Y44="","",EARTHWORK!Y44)</f>
        <v/>
      </c>
      <c r="AA46" s="221" t="str">
        <f>IF(EARTHWORK!AA44="","",EARTHWORK!AA44)</f>
        <v/>
      </c>
      <c r="AB46" s="219" t="str">
        <f>IF(EARTHWORK!Z44="","",EARTHWORK!Z44)</f>
        <v/>
      </c>
      <c r="AC46" s="219" t="str">
        <f>IF(EARTHWORK!AB44="","",EARTHWORK!AB44)</f>
        <v/>
      </c>
      <c r="AD46" s="223">
        <f>IF(EARTHWORK!AC44="","",EARTHWORK!AC44)</f>
        <v>0.5</v>
      </c>
      <c r="AE46" s="224" t="str">
        <f>IF(EARTHWORK!AD44="","",EARTHWORK!AD44)</f>
        <v/>
      </c>
      <c r="AF46" s="257" t="str">
        <f>IF(EARTHWORK!AE44="","",EARTHWORK!AE44)</f>
        <v/>
      </c>
    </row>
    <row r="47" spans="1:32" x14ac:dyDescent="0.15">
      <c r="A47" s="313" t="str">
        <f>IF(EARTHWORK!AE45="","","Print")</f>
        <v/>
      </c>
      <c r="B47" s="218" t="str">
        <f>IF(EARTHWORK!A45="","",EARTHWORK!A45)</f>
        <v>STABILIZED CONSTRUCTION ENTRANCE</v>
      </c>
      <c r="C47" s="219" t="str">
        <f>IF(EARTHWORK!B45="","",EARTHWORK!B45)</f>
        <v>SF</v>
      </c>
      <c r="D47" s="219" t="str">
        <f>IF(EARTHWORK!C45="","",EARTHWORK!C45)</f>
        <v xml:space="preserve"> </v>
      </c>
      <c r="E47" s="219" t="str">
        <f>IF(EARTHWORK!D45="","",EARTHWORK!D45)</f>
        <v/>
      </c>
      <c r="F47" s="219" t="str">
        <f>IF(EARTHWORK!E45="","",EARTHWORK!E45)</f>
        <v/>
      </c>
      <c r="G47" s="219" t="str">
        <f>IF(EARTHWORK!F45="","",EARTHWORK!F45)</f>
        <v/>
      </c>
      <c r="H47" s="219" t="str">
        <f>IF(EARTHWORK!G45="","",EARTHWORK!G45)</f>
        <v/>
      </c>
      <c r="I47" s="219" t="str">
        <f>IF(EARTHWORK!H45="","",EARTHWORK!H45)</f>
        <v xml:space="preserve"> </v>
      </c>
      <c r="J47" s="219" t="str">
        <f>IF(EARTHWORK!I45="","",EARTHWORK!I45)</f>
        <v/>
      </c>
      <c r="K47" s="219" t="str">
        <f>IF(EARTHWORK!J45="","",EARTHWORK!J45)</f>
        <v/>
      </c>
      <c r="L47" s="219" t="str">
        <f>IF(EARTHWORK!K45="","",EARTHWORK!K45)</f>
        <v/>
      </c>
      <c r="M47" s="219" t="str">
        <f>IF(EARTHWORK!L45="","",EARTHWORK!L45)</f>
        <v/>
      </c>
      <c r="N47" s="219" t="str">
        <f>IF(EARTHWORK!M45="","",EARTHWORK!M45)</f>
        <v/>
      </c>
      <c r="O47" s="219" t="str">
        <f>IF(EARTHWORK!N45="","",EARTHWORK!N45)</f>
        <v/>
      </c>
      <c r="P47" s="219" t="str">
        <f>IF(EARTHWORK!O45="","",EARTHWORK!O45)</f>
        <v/>
      </c>
      <c r="Q47" s="219" t="str">
        <f>IF(EARTHWORK!P45="","",EARTHWORK!P45)</f>
        <v/>
      </c>
      <c r="R47" s="219" t="str">
        <f>IF(EARTHWORK!Q45="","",EARTHWORK!Q45)</f>
        <v/>
      </c>
      <c r="S47" s="219" t="str">
        <f>IF(EARTHWORK!R45="","",EARTHWORK!R45)</f>
        <v/>
      </c>
      <c r="T47" s="219" t="str">
        <f>IF(EARTHWORK!S45="","",EARTHWORK!S45)</f>
        <v/>
      </c>
      <c r="U47" s="219" t="str">
        <f>IF(EARTHWORK!T45="","",EARTHWORK!T45)</f>
        <v/>
      </c>
      <c r="V47" s="219" t="str">
        <f>IF(EARTHWORK!U45="","",EARTHWORK!U45)</f>
        <v/>
      </c>
      <c r="W47" s="219" t="str">
        <f>IF(EARTHWORK!V45="","",EARTHWORK!V45)</f>
        <v/>
      </c>
      <c r="X47" s="219" t="str">
        <f>IF(EARTHWORK!W45="","",EARTHWORK!W45)</f>
        <v/>
      </c>
      <c r="Y47" s="219" t="str">
        <f>IF(EARTHWORK!X45="","",EARTHWORK!X45)</f>
        <v/>
      </c>
      <c r="Z47" s="219" t="str">
        <f>IF(EARTHWORK!Y45="","",EARTHWORK!Y45)</f>
        <v/>
      </c>
      <c r="AA47" s="221" t="str">
        <f>IF(EARTHWORK!AA45="","",EARTHWORK!AA45)</f>
        <v/>
      </c>
      <c r="AB47" s="219" t="str">
        <f>IF(EARTHWORK!Z45="","",EARTHWORK!Z45)</f>
        <v/>
      </c>
      <c r="AC47" s="219" t="str">
        <f>IF(EARTHWORK!AB45="","",EARTHWORK!AB45)</f>
        <v/>
      </c>
      <c r="AD47" s="223">
        <f>IF(EARTHWORK!AC45="","",EARTHWORK!AC45)</f>
        <v>8.66</v>
      </c>
      <c r="AE47" s="224" t="str">
        <f>IF(EARTHWORK!AD45="","",EARTHWORK!AD45)</f>
        <v/>
      </c>
      <c r="AF47" s="257" t="str">
        <f>IF(EARTHWORK!AE45="","",EARTHWORK!AE45)</f>
        <v/>
      </c>
    </row>
    <row r="48" spans="1:32" x14ac:dyDescent="0.15">
      <c r="A48" s="313" t="str">
        <f>IF(EARTHWORK!AE46="","","Print")</f>
        <v/>
      </c>
      <c r="B48" s="218" t="str">
        <f>IF(EARTHWORK!A46="","",EARTHWORK!A46)</f>
        <v>CONCRETE WASHOUT</v>
      </c>
      <c r="C48" s="219" t="str">
        <f>IF(EARTHWORK!B46="","",EARTHWORK!B46)</f>
        <v>EA</v>
      </c>
      <c r="D48" s="219" t="str">
        <f>IF(EARTHWORK!C46="","",EARTHWORK!C46)</f>
        <v xml:space="preserve"> </v>
      </c>
      <c r="E48" s="219" t="str">
        <f>IF(EARTHWORK!D46="","",EARTHWORK!D46)</f>
        <v/>
      </c>
      <c r="F48" s="219" t="str">
        <f>IF(EARTHWORK!E46="","",EARTHWORK!E46)</f>
        <v/>
      </c>
      <c r="G48" s="219" t="str">
        <f>IF(EARTHWORK!F46="","",EARTHWORK!F46)</f>
        <v/>
      </c>
      <c r="H48" s="219" t="str">
        <f>IF(EARTHWORK!G46="","",EARTHWORK!G46)</f>
        <v xml:space="preserve"> </v>
      </c>
      <c r="I48" s="219" t="str">
        <f>IF(EARTHWORK!H46="","",EARTHWORK!H46)</f>
        <v/>
      </c>
      <c r="J48" s="219" t="str">
        <f>IF(EARTHWORK!I46="","",EARTHWORK!I46)</f>
        <v/>
      </c>
      <c r="K48" s="219" t="str">
        <f>IF(EARTHWORK!J46="","",EARTHWORK!J46)</f>
        <v/>
      </c>
      <c r="L48" s="219" t="str">
        <f>IF(EARTHWORK!K46="","",EARTHWORK!K46)</f>
        <v/>
      </c>
      <c r="M48" s="219" t="str">
        <f>IF(EARTHWORK!L46="","",EARTHWORK!L46)</f>
        <v/>
      </c>
      <c r="N48" s="219" t="str">
        <f>IF(EARTHWORK!M46="","",EARTHWORK!M46)</f>
        <v/>
      </c>
      <c r="O48" s="219" t="str">
        <f>IF(EARTHWORK!N46="","",EARTHWORK!N46)</f>
        <v/>
      </c>
      <c r="P48" s="219" t="str">
        <f>IF(EARTHWORK!O46="","",EARTHWORK!O46)</f>
        <v/>
      </c>
      <c r="Q48" s="219" t="str">
        <f>IF(EARTHWORK!P46="","",EARTHWORK!P46)</f>
        <v/>
      </c>
      <c r="R48" s="219" t="str">
        <f>IF(EARTHWORK!Q46="","",EARTHWORK!Q46)</f>
        <v/>
      </c>
      <c r="S48" s="219" t="str">
        <f>IF(EARTHWORK!R46="","",EARTHWORK!R46)</f>
        <v/>
      </c>
      <c r="T48" s="219" t="str">
        <f>IF(EARTHWORK!S46="","",EARTHWORK!S46)</f>
        <v/>
      </c>
      <c r="U48" s="219" t="str">
        <f>IF(EARTHWORK!T46="","",EARTHWORK!T46)</f>
        <v/>
      </c>
      <c r="V48" s="219" t="str">
        <f>IF(EARTHWORK!U46="","",EARTHWORK!U46)</f>
        <v/>
      </c>
      <c r="W48" s="219" t="str">
        <f>IF(EARTHWORK!V46="","",EARTHWORK!V46)</f>
        <v/>
      </c>
      <c r="X48" s="219" t="str">
        <f>IF(EARTHWORK!W46="","",EARTHWORK!W46)</f>
        <v/>
      </c>
      <c r="Y48" s="219" t="str">
        <f>IF(EARTHWORK!X46="","",EARTHWORK!X46)</f>
        <v/>
      </c>
      <c r="Z48" s="219" t="str">
        <f>IF(EARTHWORK!Y46="","",EARTHWORK!Y46)</f>
        <v/>
      </c>
      <c r="AA48" s="221" t="str">
        <f>IF(EARTHWORK!AA46="","",EARTHWORK!AA46)</f>
        <v/>
      </c>
      <c r="AB48" s="219" t="str">
        <f>IF(EARTHWORK!Z46="","",EARTHWORK!Z46)</f>
        <v/>
      </c>
      <c r="AC48" s="219" t="str">
        <f>IF(EARTHWORK!AB46="","",EARTHWORK!AB46)</f>
        <v/>
      </c>
      <c r="AD48" s="223">
        <f>IF(EARTHWORK!AC46="","",EARTHWORK!AC46)</f>
        <v>825</v>
      </c>
      <c r="AE48" s="224" t="str">
        <f>IF(EARTHWORK!AD46="","",EARTHWORK!AD46)</f>
        <v/>
      </c>
      <c r="AF48" s="257" t="str">
        <f>IF(EARTHWORK!AE46="","",EARTHWORK!AE46)</f>
        <v/>
      </c>
    </row>
    <row r="49" spans="1:32" x14ac:dyDescent="0.15">
      <c r="A49" s="313" t="str">
        <f>IF(EARTHWORK!AE47="","","Print")</f>
        <v/>
      </c>
      <c r="B49" s="218" t="str">
        <f>IF(EARTHWORK!A47="","",EARTHWORK!A47)</f>
        <v>INLET  PROTECTION  (SEDIMENT)</v>
      </c>
      <c r="C49" s="219" t="str">
        <f>IF(EARTHWORK!B47="","",EARTHWORK!B47)</f>
        <v>EA</v>
      </c>
      <c r="D49" s="219" t="str">
        <f>IF(EARTHWORK!C47="","",EARTHWORK!C47)</f>
        <v xml:space="preserve"> </v>
      </c>
      <c r="E49" s="219" t="str">
        <f>IF(EARTHWORK!D47="","",EARTHWORK!D47)</f>
        <v/>
      </c>
      <c r="F49" s="219" t="str">
        <f>IF(EARTHWORK!E47="","",EARTHWORK!E47)</f>
        <v/>
      </c>
      <c r="G49" s="219" t="str">
        <f>IF(EARTHWORK!F47="","",EARTHWORK!F47)</f>
        <v xml:space="preserve"> </v>
      </c>
      <c r="H49" s="219" t="str">
        <f>IF(EARTHWORK!G47="","",EARTHWORK!G47)</f>
        <v/>
      </c>
      <c r="I49" s="219" t="str">
        <f>IF(EARTHWORK!H47="","",EARTHWORK!H47)</f>
        <v/>
      </c>
      <c r="J49" s="219" t="str">
        <f>IF(EARTHWORK!I47="","",EARTHWORK!I47)</f>
        <v/>
      </c>
      <c r="K49" s="219" t="str">
        <f>IF(EARTHWORK!J47="","",EARTHWORK!J47)</f>
        <v/>
      </c>
      <c r="L49" s="219" t="str">
        <f>IF(EARTHWORK!K47="","",EARTHWORK!K47)</f>
        <v/>
      </c>
      <c r="M49" s="219" t="str">
        <f>IF(EARTHWORK!L47="","",EARTHWORK!L47)</f>
        <v/>
      </c>
      <c r="N49" s="219" t="str">
        <f>IF(EARTHWORK!M47="","",EARTHWORK!M47)</f>
        <v/>
      </c>
      <c r="O49" s="219" t="str">
        <f>IF(EARTHWORK!N47="","",EARTHWORK!N47)</f>
        <v/>
      </c>
      <c r="P49" s="219" t="str">
        <f>IF(EARTHWORK!O47="","",EARTHWORK!O47)</f>
        <v/>
      </c>
      <c r="Q49" s="219" t="str">
        <f>IF(EARTHWORK!P47="","",EARTHWORK!P47)</f>
        <v/>
      </c>
      <c r="R49" s="219" t="str">
        <f>IF(EARTHWORK!Q47="","",EARTHWORK!Q47)</f>
        <v/>
      </c>
      <c r="S49" s="219" t="str">
        <f>IF(EARTHWORK!R47="","",EARTHWORK!R47)</f>
        <v/>
      </c>
      <c r="T49" s="219" t="str">
        <f>IF(EARTHWORK!S47="","",EARTHWORK!S47)</f>
        <v/>
      </c>
      <c r="U49" s="219" t="str">
        <f>IF(EARTHWORK!T47="","",EARTHWORK!T47)</f>
        <v/>
      </c>
      <c r="V49" s="219" t="str">
        <f>IF(EARTHWORK!U47="","",EARTHWORK!U47)</f>
        <v/>
      </c>
      <c r="W49" s="219" t="str">
        <f>IF(EARTHWORK!V47="","",EARTHWORK!V47)</f>
        <v/>
      </c>
      <c r="X49" s="219" t="str">
        <f>IF(EARTHWORK!W47="","",EARTHWORK!W47)</f>
        <v/>
      </c>
      <c r="Y49" s="219" t="str">
        <f>IF(EARTHWORK!X47="","",EARTHWORK!X47)</f>
        <v/>
      </c>
      <c r="Z49" s="219" t="str">
        <f>IF(EARTHWORK!Y47="","",EARTHWORK!Y47)</f>
        <v/>
      </c>
      <c r="AA49" s="221" t="str">
        <f>IF(EARTHWORK!AA47="","",EARTHWORK!AA47)</f>
        <v/>
      </c>
      <c r="AB49" s="219" t="str">
        <f>IF(EARTHWORK!Z47="","",EARTHWORK!Z47)</f>
        <v/>
      </c>
      <c r="AC49" s="219" t="str">
        <f>IF(EARTHWORK!AB47="","",EARTHWORK!AB47)</f>
        <v/>
      </c>
      <c r="AD49" s="223">
        <f>IF(EARTHWORK!AC47="","",EARTHWORK!AC47)</f>
        <v>247.5</v>
      </c>
      <c r="AE49" s="224" t="str">
        <f>IF(EARTHWORK!AD47="","",EARTHWORK!AD47)</f>
        <v/>
      </c>
      <c r="AF49" s="257" t="str">
        <f>IF(EARTHWORK!AE47="","",EARTHWORK!AE47)</f>
        <v/>
      </c>
    </row>
    <row r="50" spans="1:32" x14ac:dyDescent="0.15">
      <c r="A50" s="313" t="str">
        <f>IF(EARTHWORK!AE48="","","Print")</f>
        <v/>
      </c>
      <c r="B50" s="218" t="str">
        <f>IF(EARTHWORK!A48="","",EARTHWORK!A48)</f>
        <v>INLET MARKER</v>
      </c>
      <c r="C50" s="219" t="str">
        <f>IF(EARTHWORK!B48="","",EARTHWORK!B48)</f>
        <v>EA</v>
      </c>
      <c r="D50" s="219" t="str">
        <f>IF(EARTHWORK!C48="","",EARTHWORK!C48)</f>
        <v xml:space="preserve"> </v>
      </c>
      <c r="E50" s="219" t="str">
        <f>IF(EARTHWORK!D48="","",EARTHWORK!D48)</f>
        <v/>
      </c>
      <c r="F50" s="219" t="str">
        <f>IF(EARTHWORK!E48="","",EARTHWORK!E48)</f>
        <v xml:space="preserve"> </v>
      </c>
      <c r="G50" s="219" t="str">
        <f>IF(EARTHWORK!F48="","",EARTHWORK!F48)</f>
        <v/>
      </c>
      <c r="H50" s="219" t="str">
        <f>IF(EARTHWORK!G48="","",EARTHWORK!G48)</f>
        <v/>
      </c>
      <c r="I50" s="219" t="str">
        <f>IF(EARTHWORK!H48="","",EARTHWORK!H48)</f>
        <v/>
      </c>
      <c r="J50" s="219" t="str">
        <f>IF(EARTHWORK!I48="","",EARTHWORK!I48)</f>
        <v/>
      </c>
      <c r="K50" s="219" t="str">
        <f>IF(EARTHWORK!J48="","",EARTHWORK!J48)</f>
        <v/>
      </c>
      <c r="L50" s="219" t="str">
        <f>IF(EARTHWORK!K48="","",EARTHWORK!K48)</f>
        <v/>
      </c>
      <c r="M50" s="219" t="str">
        <f>IF(EARTHWORK!L48="","",EARTHWORK!L48)</f>
        <v/>
      </c>
      <c r="N50" s="219" t="str">
        <f>IF(EARTHWORK!M48="","",EARTHWORK!M48)</f>
        <v/>
      </c>
      <c r="O50" s="219" t="str">
        <f>IF(EARTHWORK!N48="","",EARTHWORK!N48)</f>
        <v/>
      </c>
      <c r="P50" s="219" t="str">
        <f>IF(EARTHWORK!O48="","",EARTHWORK!O48)</f>
        <v/>
      </c>
      <c r="Q50" s="219" t="str">
        <f>IF(EARTHWORK!P48="","",EARTHWORK!P48)</f>
        <v/>
      </c>
      <c r="R50" s="219" t="str">
        <f>IF(EARTHWORK!Q48="","",EARTHWORK!Q48)</f>
        <v/>
      </c>
      <c r="S50" s="219" t="str">
        <f>IF(EARTHWORK!R48="","",EARTHWORK!R48)</f>
        <v/>
      </c>
      <c r="T50" s="219" t="str">
        <f>IF(EARTHWORK!S48="","",EARTHWORK!S48)</f>
        <v/>
      </c>
      <c r="U50" s="219" t="str">
        <f>IF(EARTHWORK!T48="","",EARTHWORK!T48)</f>
        <v/>
      </c>
      <c r="V50" s="219" t="str">
        <f>IF(EARTHWORK!U48="","",EARTHWORK!U48)</f>
        <v/>
      </c>
      <c r="W50" s="219" t="str">
        <f>IF(EARTHWORK!V48="","",EARTHWORK!V48)</f>
        <v/>
      </c>
      <c r="X50" s="219" t="str">
        <f>IF(EARTHWORK!W48="","",EARTHWORK!W48)</f>
        <v/>
      </c>
      <c r="Y50" s="219" t="str">
        <f>IF(EARTHWORK!X48="","",EARTHWORK!X48)</f>
        <v/>
      </c>
      <c r="Z50" s="219" t="str">
        <f>IF(EARTHWORK!Y48="","",EARTHWORK!Y48)</f>
        <v/>
      </c>
      <c r="AA50" s="221" t="str">
        <f>IF(EARTHWORK!AA48="","",EARTHWORK!AA48)</f>
        <v/>
      </c>
      <c r="AB50" s="219" t="str">
        <f>IF(EARTHWORK!Z48="","",EARTHWORK!Z48)</f>
        <v/>
      </c>
      <c r="AC50" s="219" t="str">
        <f>IF(EARTHWORK!AB48="","",EARTHWORK!AB48)</f>
        <v/>
      </c>
      <c r="AD50" s="223">
        <f>IF(EARTHWORK!AC48="","",EARTHWORK!AC48)</f>
        <v>165</v>
      </c>
      <c r="AE50" s="224" t="str">
        <f>IF(EARTHWORK!AD48="","",EARTHWORK!AD48)</f>
        <v/>
      </c>
      <c r="AF50" s="257" t="str">
        <f>IF(EARTHWORK!AE48="","",EARTHWORK!AE48)</f>
        <v/>
      </c>
    </row>
    <row r="51" spans="1:32" x14ac:dyDescent="0.15">
      <c r="A51" s="313" t="str">
        <f>IF(EARTHWORK!AE49="","","Print")</f>
        <v/>
      </c>
      <c r="B51" s="218" t="str">
        <f>IF(EARTHWORK!A49="","",EARTHWORK!A49)</f>
        <v>MISCELLANEOUS SWPPP ITEMS</v>
      </c>
      <c r="C51" s="219" t="str">
        <f>IF(EARTHWORK!B49="","",EARTHWORK!B49)</f>
        <v>LS</v>
      </c>
      <c r="D51" s="219" t="str">
        <f>IF(EARTHWORK!C49="","",EARTHWORK!C49)</f>
        <v xml:space="preserve"> </v>
      </c>
      <c r="E51" s="219" t="str">
        <f>IF(EARTHWORK!D49="","",EARTHWORK!D49)</f>
        <v/>
      </c>
      <c r="F51" s="219" t="str">
        <f>IF(EARTHWORK!E49="","",EARTHWORK!E49)</f>
        <v/>
      </c>
      <c r="G51" s="219" t="str">
        <f>IF(EARTHWORK!F49="","",EARTHWORK!F49)</f>
        <v/>
      </c>
      <c r="H51" s="219" t="str">
        <f>IF(EARTHWORK!G49="","",EARTHWORK!G49)</f>
        <v/>
      </c>
      <c r="I51" s="219" t="str">
        <f>IF(EARTHWORK!H49="","",EARTHWORK!H49)</f>
        <v/>
      </c>
      <c r="J51" s="219" t="str">
        <f>IF(EARTHWORK!I49="","",EARTHWORK!I49)</f>
        <v/>
      </c>
      <c r="K51" s="219" t="str">
        <f>IF(EARTHWORK!J49="","",EARTHWORK!J49)</f>
        <v/>
      </c>
      <c r="L51" s="219" t="str">
        <f>IF(EARTHWORK!K49="","",EARTHWORK!K49)</f>
        <v/>
      </c>
      <c r="M51" s="219" t="str">
        <f>IF(EARTHWORK!L49="","",EARTHWORK!L49)</f>
        <v/>
      </c>
      <c r="N51" s="219" t="str">
        <f>IF(EARTHWORK!M49="","",EARTHWORK!M49)</f>
        <v/>
      </c>
      <c r="O51" s="219" t="str">
        <f>IF(EARTHWORK!N49="","",EARTHWORK!N49)</f>
        <v/>
      </c>
      <c r="P51" s="219" t="str">
        <f>IF(EARTHWORK!O49="","",EARTHWORK!O49)</f>
        <v/>
      </c>
      <c r="Q51" s="219" t="str">
        <f>IF(EARTHWORK!P49="","",EARTHWORK!P49)</f>
        <v/>
      </c>
      <c r="R51" s="219" t="str">
        <f>IF(EARTHWORK!Q49="","",EARTHWORK!Q49)</f>
        <v/>
      </c>
      <c r="S51" s="219" t="str">
        <f>IF(EARTHWORK!R49="","",EARTHWORK!R49)</f>
        <v/>
      </c>
      <c r="T51" s="219" t="str">
        <f>IF(EARTHWORK!S49="","",EARTHWORK!S49)</f>
        <v/>
      </c>
      <c r="U51" s="219" t="str">
        <f>IF(EARTHWORK!T49="","",EARTHWORK!T49)</f>
        <v/>
      </c>
      <c r="V51" s="219" t="str">
        <f>IF(EARTHWORK!U49="","",EARTHWORK!U49)</f>
        <v/>
      </c>
      <c r="W51" s="219" t="str">
        <f>IF(EARTHWORK!V49="","",EARTHWORK!V49)</f>
        <v/>
      </c>
      <c r="X51" s="219" t="str">
        <f>IF(EARTHWORK!W49="","",EARTHWORK!W49)</f>
        <v/>
      </c>
      <c r="Y51" s="219" t="str">
        <f>IF(EARTHWORK!X49="","",EARTHWORK!X49)</f>
        <v/>
      </c>
      <c r="Z51" s="219" t="str">
        <f>IF(EARTHWORK!Y49="","",EARTHWORK!Y49)</f>
        <v/>
      </c>
      <c r="AA51" s="221" t="str">
        <f>IF(EARTHWORK!AA49="","",EARTHWORK!AA49)</f>
        <v/>
      </c>
      <c r="AB51" s="219" t="str">
        <f>IF(EARTHWORK!Z49="","",EARTHWORK!Z49)</f>
        <v/>
      </c>
      <c r="AC51" s="219" t="str">
        <f>IF(EARTHWORK!AB49="","",EARTHWORK!AB49)</f>
        <v/>
      </c>
      <c r="AD51" s="223" t="str">
        <f>IF(EARTHWORK!AC49="","",EARTHWORK!AC49)</f>
        <v/>
      </c>
      <c r="AE51" s="224" t="str">
        <f>IF(EARTHWORK!AD49="","",EARTHWORK!AD49)</f>
        <v/>
      </c>
      <c r="AF51" s="257" t="str">
        <f>IF(EARTHWORK!AE49="","",EARTHWORK!AE49)</f>
        <v/>
      </c>
    </row>
    <row r="52" spans="1:32" x14ac:dyDescent="0.15">
      <c r="A52" s="313" t="str">
        <f>IF(EARTHWORK!AE50="","","Print")</f>
        <v/>
      </c>
      <c r="B52" s="218" t="str">
        <f>IF(EARTHWORK!A50="","",EARTHWORK!A50)</f>
        <v>ADDITIONAL ITEM</v>
      </c>
      <c r="C52" s="219" t="str">
        <f>IF(EARTHWORK!B50="","",EARTHWORK!B50)</f>
        <v>XX</v>
      </c>
      <c r="D52" s="219" t="str">
        <f>IF(EARTHWORK!C50="","",EARTHWORK!C50)</f>
        <v/>
      </c>
      <c r="E52" s="219" t="str">
        <f>IF(EARTHWORK!D50="","",EARTHWORK!D50)</f>
        <v/>
      </c>
      <c r="F52" s="219" t="str">
        <f>IF(EARTHWORK!E50="","",EARTHWORK!E50)</f>
        <v/>
      </c>
      <c r="G52" s="219" t="str">
        <f>IF(EARTHWORK!F50="","",EARTHWORK!F50)</f>
        <v/>
      </c>
      <c r="H52" s="219" t="str">
        <f>IF(EARTHWORK!G50="","",EARTHWORK!G50)</f>
        <v/>
      </c>
      <c r="I52" s="219" t="str">
        <f>IF(EARTHWORK!H50="","",EARTHWORK!H50)</f>
        <v/>
      </c>
      <c r="J52" s="219" t="str">
        <f>IF(EARTHWORK!I50="","",EARTHWORK!I50)</f>
        <v/>
      </c>
      <c r="K52" s="219" t="str">
        <f>IF(EARTHWORK!J50="","",EARTHWORK!J50)</f>
        <v/>
      </c>
      <c r="L52" s="219" t="str">
        <f>IF(EARTHWORK!K50="","",EARTHWORK!K50)</f>
        <v/>
      </c>
      <c r="M52" s="219" t="str">
        <f>IF(EARTHWORK!L50="","",EARTHWORK!L50)</f>
        <v/>
      </c>
      <c r="N52" s="219" t="str">
        <f>IF(EARTHWORK!M50="","",EARTHWORK!M50)</f>
        <v/>
      </c>
      <c r="O52" s="219" t="str">
        <f>IF(EARTHWORK!N50="","",EARTHWORK!N50)</f>
        <v/>
      </c>
      <c r="P52" s="219" t="str">
        <f>IF(EARTHWORK!O50="","",EARTHWORK!O50)</f>
        <v/>
      </c>
      <c r="Q52" s="219" t="str">
        <f>IF(EARTHWORK!P50="","",EARTHWORK!P50)</f>
        <v/>
      </c>
      <c r="R52" s="219" t="str">
        <f>IF(EARTHWORK!Q50="","",EARTHWORK!Q50)</f>
        <v/>
      </c>
      <c r="S52" s="219" t="str">
        <f>IF(EARTHWORK!R50="","",EARTHWORK!R50)</f>
        <v/>
      </c>
      <c r="T52" s="219" t="str">
        <f>IF(EARTHWORK!S50="","",EARTHWORK!S50)</f>
        <v/>
      </c>
      <c r="U52" s="219" t="str">
        <f>IF(EARTHWORK!T50="","",EARTHWORK!T50)</f>
        <v/>
      </c>
      <c r="V52" s="219" t="str">
        <f>IF(EARTHWORK!U50="","",EARTHWORK!U50)</f>
        <v/>
      </c>
      <c r="W52" s="219" t="str">
        <f>IF(EARTHWORK!V50="","",EARTHWORK!V50)</f>
        <v/>
      </c>
      <c r="X52" s="219" t="str">
        <f>IF(EARTHWORK!W50="","",EARTHWORK!W50)</f>
        <v/>
      </c>
      <c r="Y52" s="219" t="str">
        <f>IF(EARTHWORK!X50="","",EARTHWORK!X50)</f>
        <v/>
      </c>
      <c r="Z52" s="219" t="str">
        <f>IF(EARTHWORK!Y50="","",EARTHWORK!Y50)</f>
        <v/>
      </c>
      <c r="AA52" s="221" t="str">
        <f>IF(EARTHWORK!AA50="","",EARTHWORK!AA50)</f>
        <v/>
      </c>
      <c r="AB52" s="219" t="str">
        <f>IF(EARTHWORK!Z50="","",EARTHWORK!Z50)</f>
        <v/>
      </c>
      <c r="AC52" s="219" t="str">
        <f>IF(EARTHWORK!AB50="","",EARTHWORK!AB50)</f>
        <v/>
      </c>
      <c r="AD52" s="223" t="str">
        <f>IF(EARTHWORK!AC50="","",EARTHWORK!AC50)</f>
        <v/>
      </c>
      <c r="AE52" s="224" t="str">
        <f>IF(EARTHWORK!AD50="","",EARTHWORK!AD50)</f>
        <v/>
      </c>
      <c r="AF52" s="257" t="str">
        <f>IF(EARTHWORK!AE50="","",EARTHWORK!AE50)</f>
        <v/>
      </c>
    </row>
    <row r="53" spans="1:32" x14ac:dyDescent="0.15">
      <c r="A53" s="313" t="str">
        <f>IF(EARTHWORK!AE51="","","Print")</f>
        <v/>
      </c>
      <c r="B53" s="218" t="str">
        <f>IF(EARTHWORK!A51="","",EARTHWORK!A51)</f>
        <v>ADDITIONAL ITEM</v>
      </c>
      <c r="C53" s="219" t="str">
        <f>IF(EARTHWORK!B51="","",EARTHWORK!B51)</f>
        <v>XX</v>
      </c>
      <c r="D53" s="219" t="str">
        <f>IF(EARTHWORK!C51="","",EARTHWORK!C51)</f>
        <v/>
      </c>
      <c r="E53" s="219" t="str">
        <f>IF(EARTHWORK!D51="","",EARTHWORK!D51)</f>
        <v/>
      </c>
      <c r="F53" s="219" t="str">
        <f>IF(EARTHWORK!E51="","",EARTHWORK!E51)</f>
        <v/>
      </c>
      <c r="G53" s="219" t="str">
        <f>IF(EARTHWORK!F51="","",EARTHWORK!F51)</f>
        <v/>
      </c>
      <c r="H53" s="219" t="str">
        <f>IF(EARTHWORK!G51="","",EARTHWORK!G51)</f>
        <v/>
      </c>
      <c r="I53" s="219" t="str">
        <f>IF(EARTHWORK!H51="","",EARTHWORK!H51)</f>
        <v/>
      </c>
      <c r="J53" s="219" t="str">
        <f>IF(EARTHWORK!I51="","",EARTHWORK!I51)</f>
        <v/>
      </c>
      <c r="K53" s="219" t="str">
        <f>IF(EARTHWORK!J51="","",EARTHWORK!J51)</f>
        <v/>
      </c>
      <c r="L53" s="219" t="str">
        <f>IF(EARTHWORK!K51="","",EARTHWORK!K51)</f>
        <v/>
      </c>
      <c r="M53" s="219" t="str">
        <f>IF(EARTHWORK!L51="","",EARTHWORK!L51)</f>
        <v/>
      </c>
      <c r="N53" s="219" t="str">
        <f>IF(EARTHWORK!M51="","",EARTHWORK!M51)</f>
        <v/>
      </c>
      <c r="O53" s="219" t="str">
        <f>IF(EARTHWORK!N51="","",EARTHWORK!N51)</f>
        <v/>
      </c>
      <c r="P53" s="219" t="str">
        <f>IF(EARTHWORK!O51="","",EARTHWORK!O51)</f>
        <v/>
      </c>
      <c r="Q53" s="219" t="str">
        <f>IF(EARTHWORK!P51="","",EARTHWORK!P51)</f>
        <v/>
      </c>
      <c r="R53" s="219" t="str">
        <f>IF(EARTHWORK!Q51="","",EARTHWORK!Q51)</f>
        <v/>
      </c>
      <c r="S53" s="219" t="str">
        <f>IF(EARTHWORK!R51="","",EARTHWORK!R51)</f>
        <v/>
      </c>
      <c r="T53" s="219" t="str">
        <f>IF(EARTHWORK!S51="","",EARTHWORK!S51)</f>
        <v/>
      </c>
      <c r="U53" s="219" t="str">
        <f>IF(EARTHWORK!T51="","",EARTHWORK!T51)</f>
        <v/>
      </c>
      <c r="V53" s="219" t="str">
        <f>IF(EARTHWORK!U51="","",EARTHWORK!U51)</f>
        <v/>
      </c>
      <c r="W53" s="219" t="str">
        <f>IF(EARTHWORK!V51="","",EARTHWORK!V51)</f>
        <v/>
      </c>
      <c r="X53" s="219" t="str">
        <f>IF(EARTHWORK!W51="","",EARTHWORK!W51)</f>
        <v/>
      </c>
      <c r="Y53" s="219" t="str">
        <f>IF(EARTHWORK!X51="","",EARTHWORK!X51)</f>
        <v/>
      </c>
      <c r="Z53" s="219" t="str">
        <f>IF(EARTHWORK!Y51="","",EARTHWORK!Y51)</f>
        <v/>
      </c>
      <c r="AA53" s="221" t="str">
        <f>IF(EARTHWORK!AA51="","",EARTHWORK!AA51)</f>
        <v/>
      </c>
      <c r="AB53" s="219" t="str">
        <f>IF(EARTHWORK!Z51="","",EARTHWORK!Z51)</f>
        <v/>
      </c>
      <c r="AC53" s="219" t="str">
        <f>IF(EARTHWORK!AB51="","",EARTHWORK!AB51)</f>
        <v/>
      </c>
      <c r="AD53" s="223" t="str">
        <f>IF(EARTHWORK!AC51="","",EARTHWORK!AC51)</f>
        <v/>
      </c>
      <c r="AE53" s="224" t="str">
        <f>IF(EARTHWORK!AD51="","",EARTHWORK!AD51)</f>
        <v/>
      </c>
      <c r="AF53" s="257" t="str">
        <f>IF(EARTHWORK!AE51="","",EARTHWORK!AE51)</f>
        <v/>
      </c>
    </row>
    <row r="54" spans="1:32" x14ac:dyDescent="0.15">
      <c r="A54" s="313" t="str">
        <f>IF(EARTHWORK!AE52="","","Print")</f>
        <v/>
      </c>
      <c r="B54" s="218" t="str">
        <f>IF(EARTHWORK!A52="","",EARTHWORK!A52)</f>
        <v>ADDITIONAL ITEM</v>
      </c>
      <c r="C54" s="219" t="str">
        <f>IF(EARTHWORK!B52="","",EARTHWORK!B52)</f>
        <v>XX</v>
      </c>
      <c r="D54" s="219" t="str">
        <f>IF(EARTHWORK!C52="","",EARTHWORK!C52)</f>
        <v/>
      </c>
      <c r="E54" s="219" t="str">
        <f>IF(EARTHWORK!D52="","",EARTHWORK!D52)</f>
        <v/>
      </c>
      <c r="F54" s="219" t="str">
        <f>IF(EARTHWORK!E52="","",EARTHWORK!E52)</f>
        <v/>
      </c>
      <c r="G54" s="219" t="str">
        <f>IF(EARTHWORK!F52="","",EARTHWORK!F52)</f>
        <v/>
      </c>
      <c r="H54" s="219" t="str">
        <f>IF(EARTHWORK!G52="","",EARTHWORK!G52)</f>
        <v/>
      </c>
      <c r="I54" s="219" t="str">
        <f>IF(EARTHWORK!H52="","",EARTHWORK!H52)</f>
        <v/>
      </c>
      <c r="J54" s="219" t="str">
        <f>IF(EARTHWORK!I52="","",EARTHWORK!I52)</f>
        <v/>
      </c>
      <c r="K54" s="219" t="str">
        <f>IF(EARTHWORK!J52="","",EARTHWORK!J52)</f>
        <v/>
      </c>
      <c r="L54" s="219" t="str">
        <f>IF(EARTHWORK!K52="","",EARTHWORK!K52)</f>
        <v/>
      </c>
      <c r="M54" s="219" t="str">
        <f>IF(EARTHWORK!L52="","",EARTHWORK!L52)</f>
        <v/>
      </c>
      <c r="N54" s="219" t="str">
        <f>IF(EARTHWORK!M52="","",EARTHWORK!M52)</f>
        <v/>
      </c>
      <c r="O54" s="219" t="str">
        <f>IF(EARTHWORK!N52="","",EARTHWORK!N52)</f>
        <v/>
      </c>
      <c r="P54" s="219" t="str">
        <f>IF(EARTHWORK!O52="","",EARTHWORK!O52)</f>
        <v/>
      </c>
      <c r="Q54" s="219" t="str">
        <f>IF(EARTHWORK!P52="","",EARTHWORK!P52)</f>
        <v/>
      </c>
      <c r="R54" s="219" t="str">
        <f>IF(EARTHWORK!Q52="","",EARTHWORK!Q52)</f>
        <v/>
      </c>
      <c r="S54" s="219" t="str">
        <f>IF(EARTHWORK!R52="","",EARTHWORK!R52)</f>
        <v/>
      </c>
      <c r="T54" s="219" t="str">
        <f>IF(EARTHWORK!S52="","",EARTHWORK!S52)</f>
        <v/>
      </c>
      <c r="U54" s="219" t="str">
        <f>IF(EARTHWORK!T52="","",EARTHWORK!T52)</f>
        <v/>
      </c>
      <c r="V54" s="219" t="str">
        <f>IF(EARTHWORK!U52="","",EARTHWORK!U52)</f>
        <v/>
      </c>
      <c r="W54" s="219" t="str">
        <f>IF(EARTHWORK!V52="","",EARTHWORK!V52)</f>
        <v/>
      </c>
      <c r="X54" s="219" t="str">
        <f>IF(EARTHWORK!W52="","",EARTHWORK!W52)</f>
        <v/>
      </c>
      <c r="Y54" s="219" t="str">
        <f>IF(EARTHWORK!X52="","",EARTHWORK!X52)</f>
        <v/>
      </c>
      <c r="Z54" s="219" t="str">
        <f>IF(EARTHWORK!Y52="","",EARTHWORK!Y52)</f>
        <v/>
      </c>
      <c r="AA54" s="221" t="str">
        <f>IF(EARTHWORK!AA52="","",EARTHWORK!AA52)</f>
        <v/>
      </c>
      <c r="AB54" s="219" t="str">
        <f>IF(EARTHWORK!Z52="","",EARTHWORK!Z52)</f>
        <v/>
      </c>
      <c r="AC54" s="219" t="str">
        <f>IF(EARTHWORK!AB52="","",EARTHWORK!AB52)</f>
        <v/>
      </c>
      <c r="AD54" s="223" t="str">
        <f>IF(EARTHWORK!AC52="","",EARTHWORK!AC52)</f>
        <v/>
      </c>
      <c r="AE54" s="224" t="str">
        <f>IF(EARTHWORK!AD52="","",EARTHWORK!AD52)</f>
        <v/>
      </c>
      <c r="AF54" s="257" t="str">
        <f>IF(EARTHWORK!AE52="","",EARTHWORK!AE52)</f>
        <v/>
      </c>
    </row>
    <row r="55" spans="1:32" x14ac:dyDescent="0.15">
      <c r="A55" s="313" t="str">
        <f>IF(EARTHWORK!AE53="","","Print")</f>
        <v/>
      </c>
      <c r="B55" s="218" t="str">
        <f>IF(EARTHWORK!A53="","",EARTHWORK!A53)</f>
        <v>ADDITIONAL ITEM</v>
      </c>
      <c r="C55" s="219" t="str">
        <f>IF(EARTHWORK!B53="","",EARTHWORK!B53)</f>
        <v>XX</v>
      </c>
      <c r="D55" s="219" t="str">
        <f>IF(EARTHWORK!C53="","",EARTHWORK!C53)</f>
        <v/>
      </c>
      <c r="E55" s="219" t="str">
        <f>IF(EARTHWORK!D53="","",EARTHWORK!D53)</f>
        <v/>
      </c>
      <c r="F55" s="219" t="str">
        <f>IF(EARTHWORK!E53="","",EARTHWORK!E53)</f>
        <v/>
      </c>
      <c r="G55" s="219" t="str">
        <f>IF(EARTHWORK!F53="","",EARTHWORK!F53)</f>
        <v/>
      </c>
      <c r="H55" s="219" t="str">
        <f>IF(EARTHWORK!G53="","",EARTHWORK!G53)</f>
        <v/>
      </c>
      <c r="I55" s="219" t="str">
        <f>IF(EARTHWORK!H53="","",EARTHWORK!H53)</f>
        <v/>
      </c>
      <c r="J55" s="219" t="str">
        <f>IF(EARTHWORK!I53="","",EARTHWORK!I53)</f>
        <v/>
      </c>
      <c r="K55" s="219" t="str">
        <f>IF(EARTHWORK!J53="","",EARTHWORK!J53)</f>
        <v/>
      </c>
      <c r="L55" s="219" t="str">
        <f>IF(EARTHWORK!K53="","",EARTHWORK!K53)</f>
        <v/>
      </c>
      <c r="M55" s="219" t="str">
        <f>IF(EARTHWORK!L53="","",EARTHWORK!L53)</f>
        <v/>
      </c>
      <c r="N55" s="219" t="str">
        <f>IF(EARTHWORK!M53="","",EARTHWORK!M53)</f>
        <v/>
      </c>
      <c r="O55" s="219" t="str">
        <f>IF(EARTHWORK!N53="","",EARTHWORK!N53)</f>
        <v/>
      </c>
      <c r="P55" s="219" t="str">
        <f>IF(EARTHWORK!O53="","",EARTHWORK!O53)</f>
        <v/>
      </c>
      <c r="Q55" s="219" t="str">
        <f>IF(EARTHWORK!P53="","",EARTHWORK!P53)</f>
        <v/>
      </c>
      <c r="R55" s="219" t="str">
        <f>IF(EARTHWORK!Q53="","",EARTHWORK!Q53)</f>
        <v/>
      </c>
      <c r="S55" s="219" t="str">
        <f>IF(EARTHWORK!R53="","",EARTHWORK!R53)</f>
        <v/>
      </c>
      <c r="T55" s="219" t="str">
        <f>IF(EARTHWORK!S53="","",EARTHWORK!S53)</f>
        <v/>
      </c>
      <c r="U55" s="219" t="str">
        <f>IF(EARTHWORK!T53="","",EARTHWORK!T53)</f>
        <v/>
      </c>
      <c r="V55" s="219" t="str">
        <f>IF(EARTHWORK!U53="","",EARTHWORK!U53)</f>
        <v/>
      </c>
      <c r="W55" s="219" t="str">
        <f>IF(EARTHWORK!V53="","",EARTHWORK!V53)</f>
        <v/>
      </c>
      <c r="X55" s="219" t="str">
        <f>IF(EARTHWORK!W53="","",EARTHWORK!W53)</f>
        <v/>
      </c>
      <c r="Y55" s="219" t="str">
        <f>IF(EARTHWORK!X53="","",EARTHWORK!X53)</f>
        <v/>
      </c>
      <c r="Z55" s="219" t="str">
        <f>IF(EARTHWORK!Y53="","",EARTHWORK!Y53)</f>
        <v/>
      </c>
      <c r="AA55" s="221" t="str">
        <f>IF(EARTHWORK!AA53="","",EARTHWORK!AA53)</f>
        <v/>
      </c>
      <c r="AB55" s="219" t="str">
        <f>IF(EARTHWORK!Z53="","",EARTHWORK!Z53)</f>
        <v/>
      </c>
      <c r="AC55" s="219" t="str">
        <f>IF(EARTHWORK!AB53="","",EARTHWORK!AB53)</f>
        <v/>
      </c>
      <c r="AD55" s="223" t="str">
        <f>IF(EARTHWORK!AC53="","",EARTHWORK!AC53)</f>
        <v/>
      </c>
      <c r="AE55" s="224" t="str">
        <f>IF(EARTHWORK!AD53="","",EARTHWORK!AD53)</f>
        <v/>
      </c>
      <c r="AF55" s="257" t="str">
        <f>IF(EARTHWORK!AE53="","",EARTHWORK!AE53)</f>
        <v/>
      </c>
    </row>
    <row r="56" spans="1:32" x14ac:dyDescent="0.15">
      <c r="A56" s="313" t="str">
        <f>IF(EARTHWORK!AE54="","","Print")</f>
        <v/>
      </c>
      <c r="B56" s="218" t="str">
        <f>IF(EARTHWORK!A54="","",EARTHWORK!A54)</f>
        <v>ADDITIONAL ITEM</v>
      </c>
      <c r="C56" s="219" t="str">
        <f>IF(EARTHWORK!B54="","",EARTHWORK!B54)</f>
        <v>XX</v>
      </c>
      <c r="D56" s="219" t="str">
        <f>IF(EARTHWORK!C54="","",EARTHWORK!C54)</f>
        <v/>
      </c>
      <c r="E56" s="219" t="str">
        <f>IF(EARTHWORK!D54="","",EARTHWORK!D54)</f>
        <v/>
      </c>
      <c r="F56" s="219" t="str">
        <f>IF(EARTHWORK!E54="","",EARTHWORK!E54)</f>
        <v/>
      </c>
      <c r="G56" s="219" t="str">
        <f>IF(EARTHWORK!F54="","",EARTHWORK!F54)</f>
        <v/>
      </c>
      <c r="H56" s="219" t="str">
        <f>IF(EARTHWORK!G54="","",EARTHWORK!G54)</f>
        <v/>
      </c>
      <c r="I56" s="219" t="str">
        <f>IF(EARTHWORK!H54="","",EARTHWORK!H54)</f>
        <v/>
      </c>
      <c r="J56" s="219" t="str">
        <f>IF(EARTHWORK!I54="","",EARTHWORK!I54)</f>
        <v/>
      </c>
      <c r="K56" s="219" t="str">
        <f>IF(EARTHWORK!J54="","",EARTHWORK!J54)</f>
        <v/>
      </c>
      <c r="L56" s="219" t="str">
        <f>IF(EARTHWORK!K54="","",EARTHWORK!K54)</f>
        <v/>
      </c>
      <c r="M56" s="219" t="str">
        <f>IF(EARTHWORK!L54="","",EARTHWORK!L54)</f>
        <v/>
      </c>
      <c r="N56" s="219" t="str">
        <f>IF(EARTHWORK!M54="","",EARTHWORK!M54)</f>
        <v/>
      </c>
      <c r="O56" s="219" t="str">
        <f>IF(EARTHWORK!N54="","",EARTHWORK!N54)</f>
        <v/>
      </c>
      <c r="P56" s="219" t="str">
        <f>IF(EARTHWORK!O54="","",EARTHWORK!O54)</f>
        <v/>
      </c>
      <c r="Q56" s="219" t="str">
        <f>IF(EARTHWORK!P54="","",EARTHWORK!P54)</f>
        <v/>
      </c>
      <c r="R56" s="219" t="str">
        <f>IF(EARTHWORK!Q54="","",EARTHWORK!Q54)</f>
        <v/>
      </c>
      <c r="S56" s="219" t="str">
        <f>IF(EARTHWORK!R54="","",EARTHWORK!R54)</f>
        <v/>
      </c>
      <c r="T56" s="219" t="str">
        <f>IF(EARTHWORK!S54="","",EARTHWORK!S54)</f>
        <v/>
      </c>
      <c r="U56" s="219" t="str">
        <f>IF(EARTHWORK!T54="","",EARTHWORK!T54)</f>
        <v/>
      </c>
      <c r="V56" s="219" t="str">
        <f>IF(EARTHWORK!U54="","",EARTHWORK!U54)</f>
        <v/>
      </c>
      <c r="W56" s="219" t="str">
        <f>IF(EARTHWORK!V54="","",EARTHWORK!V54)</f>
        <v/>
      </c>
      <c r="X56" s="219" t="str">
        <f>IF(EARTHWORK!W54="","",EARTHWORK!W54)</f>
        <v/>
      </c>
      <c r="Y56" s="219" t="str">
        <f>IF(EARTHWORK!X54="","",EARTHWORK!X54)</f>
        <v/>
      </c>
      <c r="Z56" s="219" t="str">
        <f>IF(EARTHWORK!Y54="","",EARTHWORK!Y54)</f>
        <v/>
      </c>
      <c r="AA56" s="221" t="str">
        <f>IF(EARTHWORK!AA54="","",EARTHWORK!AA54)</f>
        <v/>
      </c>
      <c r="AB56" s="219" t="str">
        <f>IF(EARTHWORK!Z54="","",EARTHWORK!Z54)</f>
        <v/>
      </c>
      <c r="AC56" s="219" t="str">
        <f>IF(EARTHWORK!AB54="","",EARTHWORK!AB54)</f>
        <v/>
      </c>
      <c r="AD56" s="223" t="str">
        <f>IF(EARTHWORK!AC54="","",EARTHWORK!AC54)</f>
        <v/>
      </c>
      <c r="AE56" s="224" t="str">
        <f>IF(EARTHWORK!AD54="","",EARTHWORK!AD54)</f>
        <v/>
      </c>
      <c r="AF56" s="257" t="str">
        <f>IF(EARTHWORK!AE54="","",EARTHWORK!AE54)</f>
        <v/>
      </c>
    </row>
    <row r="57" spans="1:32" x14ac:dyDescent="0.15">
      <c r="A57" s="313" t="str">
        <f>IF(EARTHWORK!AE55="","","Print")</f>
        <v/>
      </c>
      <c r="B57" s="218" t="str">
        <f>IF(EARTHWORK!A55="","",EARTHWORK!A55)</f>
        <v>ADDITIONAL ITEM</v>
      </c>
      <c r="C57" s="219" t="str">
        <f>IF(EARTHWORK!B55="","",EARTHWORK!B55)</f>
        <v>XX</v>
      </c>
      <c r="D57" s="219" t="str">
        <f>IF(EARTHWORK!C55="","",EARTHWORK!C55)</f>
        <v/>
      </c>
      <c r="E57" s="219" t="str">
        <f>IF(EARTHWORK!D55="","",EARTHWORK!D55)</f>
        <v/>
      </c>
      <c r="F57" s="219" t="str">
        <f>IF(EARTHWORK!E55="","",EARTHWORK!E55)</f>
        <v/>
      </c>
      <c r="G57" s="219" t="str">
        <f>IF(EARTHWORK!F55="","",EARTHWORK!F55)</f>
        <v/>
      </c>
      <c r="H57" s="219" t="str">
        <f>IF(EARTHWORK!G55="","",EARTHWORK!G55)</f>
        <v/>
      </c>
      <c r="I57" s="219" t="str">
        <f>IF(EARTHWORK!H55="","",EARTHWORK!H55)</f>
        <v/>
      </c>
      <c r="J57" s="219" t="str">
        <f>IF(EARTHWORK!I55="","",EARTHWORK!I55)</f>
        <v/>
      </c>
      <c r="K57" s="219" t="str">
        <f>IF(EARTHWORK!J55="","",EARTHWORK!J55)</f>
        <v/>
      </c>
      <c r="L57" s="219" t="str">
        <f>IF(EARTHWORK!K55="","",EARTHWORK!K55)</f>
        <v/>
      </c>
      <c r="M57" s="219" t="str">
        <f>IF(EARTHWORK!L55="","",EARTHWORK!L55)</f>
        <v/>
      </c>
      <c r="N57" s="219" t="str">
        <f>IF(EARTHWORK!M55="","",EARTHWORK!M55)</f>
        <v/>
      </c>
      <c r="O57" s="219" t="str">
        <f>IF(EARTHWORK!N55="","",EARTHWORK!N55)</f>
        <v/>
      </c>
      <c r="P57" s="219" t="str">
        <f>IF(EARTHWORK!O55="","",EARTHWORK!O55)</f>
        <v/>
      </c>
      <c r="Q57" s="219" t="str">
        <f>IF(EARTHWORK!P55="","",EARTHWORK!P55)</f>
        <v/>
      </c>
      <c r="R57" s="219" t="str">
        <f>IF(EARTHWORK!Q55="","",EARTHWORK!Q55)</f>
        <v/>
      </c>
      <c r="S57" s="219" t="str">
        <f>IF(EARTHWORK!R55="","",EARTHWORK!R55)</f>
        <v/>
      </c>
      <c r="T57" s="219" t="str">
        <f>IF(EARTHWORK!S55="","",EARTHWORK!S55)</f>
        <v/>
      </c>
      <c r="U57" s="219" t="str">
        <f>IF(EARTHWORK!T55="","",EARTHWORK!T55)</f>
        <v/>
      </c>
      <c r="V57" s="219" t="str">
        <f>IF(EARTHWORK!U55="","",EARTHWORK!U55)</f>
        <v/>
      </c>
      <c r="W57" s="219" t="str">
        <f>IF(EARTHWORK!V55="","",EARTHWORK!V55)</f>
        <v/>
      </c>
      <c r="X57" s="219" t="str">
        <f>IF(EARTHWORK!W55="","",EARTHWORK!W55)</f>
        <v/>
      </c>
      <c r="Y57" s="219" t="str">
        <f>IF(EARTHWORK!X55="","",EARTHWORK!X55)</f>
        <v/>
      </c>
      <c r="Z57" s="219" t="str">
        <f>IF(EARTHWORK!Y55="","",EARTHWORK!Y55)</f>
        <v/>
      </c>
      <c r="AA57" s="221" t="str">
        <f>IF(EARTHWORK!AA55="","",EARTHWORK!AA55)</f>
        <v/>
      </c>
      <c r="AB57" s="219" t="str">
        <f>IF(EARTHWORK!Z55="","",EARTHWORK!Z55)</f>
        <v/>
      </c>
      <c r="AC57" s="219" t="str">
        <f>IF(EARTHWORK!AB55="","",EARTHWORK!AB55)</f>
        <v/>
      </c>
      <c r="AD57" s="223" t="str">
        <f>IF(EARTHWORK!AC55="","",EARTHWORK!AC55)</f>
        <v/>
      </c>
      <c r="AE57" s="224" t="str">
        <f>IF(EARTHWORK!AD55="","",EARTHWORK!AD55)</f>
        <v/>
      </c>
      <c r="AF57" s="257" t="str">
        <f>IF(EARTHWORK!AE55="","",EARTHWORK!AE55)</f>
        <v/>
      </c>
    </row>
    <row r="58" spans="1:32" x14ac:dyDescent="0.15">
      <c r="A58" s="313" t="str">
        <f>IF(EARTHWORK!AE56="","","Print")</f>
        <v/>
      </c>
      <c r="B58" s="218" t="str">
        <f>IF(EARTHWORK!A56="","",EARTHWORK!A56)</f>
        <v>ADDITIONAL ITEM</v>
      </c>
      <c r="C58" s="219" t="str">
        <f>IF(EARTHWORK!B56="","",EARTHWORK!B56)</f>
        <v>XX</v>
      </c>
      <c r="D58" s="219" t="str">
        <f>IF(EARTHWORK!C56="","",EARTHWORK!C56)</f>
        <v/>
      </c>
      <c r="E58" s="219" t="str">
        <f>IF(EARTHWORK!D56="","",EARTHWORK!D56)</f>
        <v/>
      </c>
      <c r="F58" s="219" t="str">
        <f>IF(EARTHWORK!E56="","",EARTHWORK!E56)</f>
        <v/>
      </c>
      <c r="G58" s="219" t="str">
        <f>IF(EARTHWORK!F56="","",EARTHWORK!F56)</f>
        <v/>
      </c>
      <c r="H58" s="219" t="str">
        <f>IF(EARTHWORK!G56="","",EARTHWORK!G56)</f>
        <v/>
      </c>
      <c r="I58" s="219" t="str">
        <f>IF(EARTHWORK!H56="","",EARTHWORK!H56)</f>
        <v/>
      </c>
      <c r="J58" s="219" t="str">
        <f>IF(EARTHWORK!I56="","",EARTHWORK!I56)</f>
        <v/>
      </c>
      <c r="K58" s="219" t="str">
        <f>IF(EARTHWORK!J56="","",EARTHWORK!J56)</f>
        <v/>
      </c>
      <c r="L58" s="219" t="str">
        <f>IF(EARTHWORK!K56="","",EARTHWORK!K56)</f>
        <v/>
      </c>
      <c r="M58" s="219" t="str">
        <f>IF(EARTHWORK!L56="","",EARTHWORK!L56)</f>
        <v/>
      </c>
      <c r="N58" s="219" t="str">
        <f>IF(EARTHWORK!M56="","",EARTHWORK!M56)</f>
        <v/>
      </c>
      <c r="O58" s="219" t="str">
        <f>IF(EARTHWORK!N56="","",EARTHWORK!N56)</f>
        <v/>
      </c>
      <c r="P58" s="219" t="str">
        <f>IF(EARTHWORK!O56="","",EARTHWORK!O56)</f>
        <v/>
      </c>
      <c r="Q58" s="219" t="str">
        <f>IF(EARTHWORK!P56="","",EARTHWORK!P56)</f>
        <v/>
      </c>
      <c r="R58" s="219" t="str">
        <f>IF(EARTHWORK!Q56="","",EARTHWORK!Q56)</f>
        <v/>
      </c>
      <c r="S58" s="219" t="str">
        <f>IF(EARTHWORK!R56="","",EARTHWORK!R56)</f>
        <v/>
      </c>
      <c r="T58" s="219" t="str">
        <f>IF(EARTHWORK!S56="","",EARTHWORK!S56)</f>
        <v/>
      </c>
      <c r="U58" s="219" t="str">
        <f>IF(EARTHWORK!T56="","",EARTHWORK!T56)</f>
        <v/>
      </c>
      <c r="V58" s="219" t="str">
        <f>IF(EARTHWORK!U56="","",EARTHWORK!U56)</f>
        <v/>
      </c>
      <c r="W58" s="219" t="str">
        <f>IF(EARTHWORK!V56="","",EARTHWORK!V56)</f>
        <v/>
      </c>
      <c r="X58" s="219" t="str">
        <f>IF(EARTHWORK!W56="","",EARTHWORK!W56)</f>
        <v/>
      </c>
      <c r="Y58" s="219" t="str">
        <f>IF(EARTHWORK!X56="","",EARTHWORK!X56)</f>
        <v/>
      </c>
      <c r="Z58" s="219" t="str">
        <f>IF(EARTHWORK!Y56="","",EARTHWORK!Y56)</f>
        <v/>
      </c>
      <c r="AA58" s="221" t="str">
        <f>IF(EARTHWORK!AA56="","",EARTHWORK!AA56)</f>
        <v/>
      </c>
      <c r="AB58" s="219" t="str">
        <f>IF(EARTHWORK!Z56="","",EARTHWORK!Z56)</f>
        <v/>
      </c>
      <c r="AC58" s="219" t="str">
        <f>IF(EARTHWORK!AB56="","",EARTHWORK!AB56)</f>
        <v/>
      </c>
      <c r="AD58" s="223" t="str">
        <f>IF(EARTHWORK!AC56="","",EARTHWORK!AC56)</f>
        <v/>
      </c>
      <c r="AE58" s="224" t="str">
        <f>IF(EARTHWORK!AD56="","",EARTHWORK!AD56)</f>
        <v/>
      </c>
      <c r="AF58" s="257" t="str">
        <f>IF(EARTHWORK!AE56="","",EARTHWORK!AE56)</f>
        <v/>
      </c>
    </row>
    <row r="59" spans="1:32" x14ac:dyDescent="0.15">
      <c r="A59" s="313" t="str">
        <f>IF(AF59&gt;0,"Print","")</f>
        <v/>
      </c>
      <c r="B59" s="225"/>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7"/>
      <c r="AB59" s="226"/>
      <c r="AC59" s="226"/>
      <c r="AD59" s="228"/>
      <c r="AE59" s="229" t="str">
        <f>IF(EARTHWORK!AD57="","",EARTHWORK!AD57)</f>
        <v>SUBTOTAL:</v>
      </c>
      <c r="AF59" s="258" t="str">
        <f>IF(EARTHWORK!AE57="","",EARTHWORK!AE57)</f>
        <v/>
      </c>
    </row>
    <row r="60" spans="1:32" x14ac:dyDescent="0.15">
      <c r="A60" s="313" t="str">
        <f>IF(AF61&gt;0,"Print","")</f>
        <v/>
      </c>
      <c r="B60" s="230"/>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4"/>
      <c r="AB60" s="193"/>
      <c r="AC60" s="193"/>
      <c r="AD60" s="211"/>
      <c r="AE60" s="212"/>
      <c r="AF60" s="255"/>
    </row>
    <row r="61" spans="1:32" x14ac:dyDescent="0.25">
      <c r="A61" s="313" t="str">
        <f>IF(AF61&gt;0,"Print","")</f>
        <v/>
      </c>
      <c r="B61" s="230"/>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4"/>
      <c r="AB61" s="193"/>
      <c r="AC61" s="193"/>
      <c r="AE61" s="246" t="s">
        <v>263</v>
      </c>
      <c r="AF61" s="259">
        <f>EARTHWORK!AE13</f>
        <v>0</v>
      </c>
    </row>
    <row r="62" spans="1:32" x14ac:dyDescent="0.15">
      <c r="A62" s="313" t="str">
        <f>IF(AF61&gt;0,"Print","")</f>
        <v/>
      </c>
      <c r="B62" s="230"/>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4"/>
      <c r="AB62" s="193"/>
      <c r="AC62" s="193"/>
      <c r="AD62" s="132"/>
      <c r="AE62" s="132"/>
      <c r="AF62" s="253"/>
    </row>
    <row r="63" spans="1:32" ht="19.5" thickBot="1" x14ac:dyDescent="0.2">
      <c r="A63" s="313" t="str">
        <f>IF(AF156&gt;0,"Print","")</f>
        <v/>
      </c>
      <c r="B63" s="249" t="str">
        <f>DRAINAGE!F10</f>
        <v>SECTION 2-DRAINAGE</v>
      </c>
      <c r="C63" s="206"/>
      <c r="D63" s="206"/>
      <c r="E63" s="207"/>
      <c r="F63" s="206"/>
      <c r="G63" s="208"/>
      <c r="H63" s="209"/>
      <c r="I63" s="208"/>
      <c r="J63" s="205"/>
      <c r="K63" s="206"/>
      <c r="L63" s="206"/>
      <c r="M63" s="207"/>
      <c r="N63" s="206"/>
      <c r="O63" s="208"/>
      <c r="P63" s="209"/>
      <c r="Q63" s="208"/>
      <c r="R63" s="205"/>
      <c r="S63" s="206"/>
      <c r="T63" s="206"/>
      <c r="U63" s="207"/>
      <c r="V63" s="206"/>
      <c r="W63" s="208"/>
      <c r="X63" s="209"/>
      <c r="Y63" s="208"/>
      <c r="Z63" s="205"/>
      <c r="AA63" s="206"/>
      <c r="AB63" s="206"/>
      <c r="AC63" s="207"/>
      <c r="AD63" s="206"/>
      <c r="AE63" s="208"/>
      <c r="AF63" s="254"/>
    </row>
    <row r="64" spans="1:32" ht="19.5" thickTop="1" x14ac:dyDescent="0.15">
      <c r="A64" s="313" t="str">
        <f>IF(AF86&gt;0,"Print","")</f>
        <v/>
      </c>
      <c r="B64" s="210"/>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4"/>
      <c r="AB64" s="193"/>
      <c r="AC64" s="193"/>
      <c r="AD64" s="211"/>
      <c r="AE64" s="212"/>
      <c r="AF64" s="255"/>
    </row>
    <row r="65" spans="1:32" x14ac:dyDescent="0.15">
      <c r="A65" s="313" t="str">
        <f>IF(AF86&gt;0,"Print","")</f>
        <v/>
      </c>
      <c r="B65" s="213" t="str">
        <f>IF(DRAINAGE!A19="","",DRAINAGE!A19)</f>
        <v>RCP CULVERTS</v>
      </c>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5"/>
      <c r="AB65" s="214"/>
      <c r="AC65" s="214"/>
      <c r="AD65" s="216"/>
      <c r="AE65" s="216"/>
      <c r="AF65" s="256"/>
    </row>
    <row r="66" spans="1:32" x14ac:dyDescent="0.15">
      <c r="A66" s="313" t="str">
        <f>IF(DRAINAGE!AE20="","","Print")</f>
        <v/>
      </c>
      <c r="B66" s="218" t="str">
        <f>IF(DRAINAGE!A20="","",DRAINAGE!A20)</f>
        <v>18" RCP STORM DRAIN</v>
      </c>
      <c r="C66" s="219" t="str">
        <f>IF(DRAINAGE!B20="","",DRAINAGE!B20)</f>
        <v>LF</v>
      </c>
      <c r="D66" s="219" t="str">
        <f>IF(DRAINAGE!C20="","",DRAINAGE!C20)</f>
        <v/>
      </c>
      <c r="E66" s="219" t="str">
        <f>IF(DRAINAGE!D20="","",DRAINAGE!D20)</f>
        <v/>
      </c>
      <c r="F66" s="219" t="str">
        <f>IF(DRAINAGE!E20="","",DRAINAGE!E20)</f>
        <v/>
      </c>
      <c r="G66" s="219" t="str">
        <f>IF(DRAINAGE!F20="","",DRAINAGE!F20)</f>
        <v/>
      </c>
      <c r="H66" s="219" t="str">
        <f>IF(DRAINAGE!G20="","",DRAINAGE!G20)</f>
        <v/>
      </c>
      <c r="I66" s="219" t="str">
        <f>IF(DRAINAGE!H20="","",DRAINAGE!H20)</f>
        <v/>
      </c>
      <c r="J66" s="219" t="str">
        <f>IF(DRAINAGE!I20="","",DRAINAGE!I20)</f>
        <v/>
      </c>
      <c r="K66" s="219" t="str">
        <f>IF(DRAINAGE!J20="","",DRAINAGE!J20)</f>
        <v/>
      </c>
      <c r="L66" s="219" t="str">
        <f>IF(DRAINAGE!K20="","",DRAINAGE!K20)</f>
        <v/>
      </c>
      <c r="M66" s="219" t="str">
        <f>IF(DRAINAGE!L20="","",DRAINAGE!L20)</f>
        <v/>
      </c>
      <c r="N66" s="219" t="str">
        <f>IF(DRAINAGE!M20="","",DRAINAGE!M20)</f>
        <v/>
      </c>
      <c r="O66" s="219" t="str">
        <f>IF(DRAINAGE!N20="","",DRAINAGE!N20)</f>
        <v/>
      </c>
      <c r="P66" s="219" t="str">
        <f>IF(DRAINAGE!O20="","",DRAINAGE!O20)</f>
        <v/>
      </c>
      <c r="Q66" s="219" t="str">
        <f>IF(DRAINAGE!P20="","",DRAINAGE!P20)</f>
        <v/>
      </c>
      <c r="R66" s="219" t="str">
        <f>IF(DRAINAGE!Q20="","",DRAINAGE!Q20)</f>
        <v/>
      </c>
      <c r="S66" s="219" t="str">
        <f>IF(DRAINAGE!R20="","",DRAINAGE!R20)</f>
        <v/>
      </c>
      <c r="T66" s="219" t="str">
        <f>IF(DRAINAGE!S20="","",DRAINAGE!S20)</f>
        <v/>
      </c>
      <c r="U66" s="219"/>
      <c r="V66" s="219"/>
      <c r="W66" s="219"/>
      <c r="X66" s="219"/>
      <c r="Y66" s="219"/>
      <c r="Z66" s="219"/>
      <c r="AA66" s="221" t="str">
        <f>IF(DRAINAGE!AA20="","",DRAINAGE!AA20)</f>
        <v/>
      </c>
      <c r="AB66" s="232" t="str">
        <f>IF(DRAINAGE!Z20="","",DRAINAGE!Z20)</f>
        <v/>
      </c>
      <c r="AC66" s="232" t="str">
        <f>IF(DRAINAGE!AB20="","",DRAINAGE!AB20)</f>
        <v/>
      </c>
      <c r="AD66" s="223">
        <f>IF(DRAINAGE!AC20="","",DRAINAGE!AC20)</f>
        <v>123.5</v>
      </c>
      <c r="AE66" s="224" t="str">
        <f>IF(DRAINAGE!AD20="","",DRAINAGE!AD20)</f>
        <v/>
      </c>
      <c r="AF66" s="257" t="str">
        <f>IF(DRAINAGE!AE20="","",DRAINAGE!AE20)</f>
        <v/>
      </c>
    </row>
    <row r="67" spans="1:32" x14ac:dyDescent="0.15">
      <c r="A67" s="313" t="str">
        <f>IF(DRAINAGE!AE21="","","Print")</f>
        <v/>
      </c>
      <c r="B67" s="218" t="str">
        <f>IF(DRAINAGE!A21="","",DRAINAGE!A21)</f>
        <v>24" RCP STORM DRAIN</v>
      </c>
      <c r="C67" s="219" t="str">
        <f>IF(DRAINAGE!B21="","",DRAINAGE!B21)</f>
        <v>LF</v>
      </c>
      <c r="D67" s="219" t="str">
        <f>IF(DRAINAGE!C21="","",DRAINAGE!C21)</f>
        <v/>
      </c>
      <c r="E67" s="219" t="str">
        <f>IF(DRAINAGE!D21="","",DRAINAGE!D21)</f>
        <v/>
      </c>
      <c r="F67" s="219" t="str">
        <f>IF(DRAINAGE!E21="","",DRAINAGE!E21)</f>
        <v/>
      </c>
      <c r="G67" s="219" t="str">
        <f>IF(DRAINAGE!F21="","",DRAINAGE!F21)</f>
        <v/>
      </c>
      <c r="H67" s="219" t="str">
        <f>IF(DRAINAGE!G21="","",DRAINAGE!G21)</f>
        <v/>
      </c>
      <c r="I67" s="219" t="str">
        <f>IF(DRAINAGE!H21="","",DRAINAGE!H21)</f>
        <v/>
      </c>
      <c r="J67" s="219" t="str">
        <f>IF(DRAINAGE!I21="","",DRAINAGE!I21)</f>
        <v/>
      </c>
      <c r="K67" s="219" t="str">
        <f>IF(DRAINAGE!J21="","",DRAINAGE!J21)</f>
        <v/>
      </c>
      <c r="L67" s="219" t="str">
        <f>IF(DRAINAGE!K21="","",DRAINAGE!K21)</f>
        <v/>
      </c>
      <c r="M67" s="219" t="str">
        <f>IF(DRAINAGE!L21="","",DRAINAGE!L21)</f>
        <v/>
      </c>
      <c r="N67" s="219" t="str">
        <f>IF(DRAINAGE!M21="","",DRAINAGE!M21)</f>
        <v/>
      </c>
      <c r="O67" s="219" t="str">
        <f>IF(DRAINAGE!N21="","",DRAINAGE!N21)</f>
        <v/>
      </c>
      <c r="P67" s="219" t="str">
        <f>IF(DRAINAGE!O21="","",DRAINAGE!O21)</f>
        <v/>
      </c>
      <c r="Q67" s="219" t="str">
        <f>IF(DRAINAGE!P21="","",DRAINAGE!P21)</f>
        <v/>
      </c>
      <c r="R67" s="219" t="str">
        <f>IF(DRAINAGE!Q21="","",DRAINAGE!Q21)</f>
        <v/>
      </c>
      <c r="S67" s="219" t="str">
        <f>IF(DRAINAGE!R21="","",DRAINAGE!R21)</f>
        <v/>
      </c>
      <c r="T67" s="219" t="str">
        <f>IF(DRAINAGE!S21="","",DRAINAGE!S21)</f>
        <v/>
      </c>
      <c r="U67" s="219"/>
      <c r="V67" s="219"/>
      <c r="W67" s="219"/>
      <c r="X67" s="219"/>
      <c r="Y67" s="219"/>
      <c r="Z67" s="219"/>
      <c r="AA67" s="221" t="str">
        <f>IF(DRAINAGE!AA21="","",DRAINAGE!AA21)</f>
        <v/>
      </c>
      <c r="AB67" s="232" t="str">
        <f>IF(DRAINAGE!Z21="","",DRAINAGE!Z21)</f>
        <v/>
      </c>
      <c r="AC67" s="232" t="str">
        <f>IF(DRAINAGE!AB21="","",DRAINAGE!AB21)</f>
        <v/>
      </c>
      <c r="AD67" s="223">
        <f>IF(DRAINAGE!AC21="","",DRAINAGE!AC21)</f>
        <v>143</v>
      </c>
      <c r="AE67" s="224" t="str">
        <f>IF(DRAINAGE!AD21="","",DRAINAGE!AD21)</f>
        <v/>
      </c>
      <c r="AF67" s="257" t="str">
        <f>IF(DRAINAGE!AE21="","",DRAINAGE!AE21)</f>
        <v/>
      </c>
    </row>
    <row r="68" spans="1:32" x14ac:dyDescent="0.15">
      <c r="A68" s="313" t="str">
        <f>IF(DRAINAGE!AE22="","","Print")</f>
        <v/>
      </c>
      <c r="B68" s="218" t="str">
        <f>IF(DRAINAGE!A22="","",DRAINAGE!A22)</f>
        <v>30" RCP STORM DRAIN</v>
      </c>
      <c r="C68" s="219" t="str">
        <f>IF(DRAINAGE!B22="","",DRAINAGE!B22)</f>
        <v>LF</v>
      </c>
      <c r="D68" s="219" t="str">
        <f>IF(DRAINAGE!C22="","",DRAINAGE!C22)</f>
        <v/>
      </c>
      <c r="E68" s="219" t="str">
        <f>IF(DRAINAGE!D22="","",DRAINAGE!D22)</f>
        <v/>
      </c>
      <c r="F68" s="219" t="str">
        <f>IF(DRAINAGE!E22="","",DRAINAGE!E22)</f>
        <v/>
      </c>
      <c r="G68" s="219" t="str">
        <f>IF(DRAINAGE!F22="","",DRAINAGE!F22)</f>
        <v/>
      </c>
      <c r="H68" s="219" t="str">
        <f>IF(DRAINAGE!G22="","",DRAINAGE!G22)</f>
        <v/>
      </c>
      <c r="I68" s="219" t="str">
        <f>IF(DRAINAGE!H22="","",DRAINAGE!H22)</f>
        <v/>
      </c>
      <c r="J68" s="219" t="str">
        <f>IF(DRAINAGE!I22="","",DRAINAGE!I22)</f>
        <v/>
      </c>
      <c r="K68" s="219" t="str">
        <f>IF(DRAINAGE!J22="","",DRAINAGE!J22)</f>
        <v/>
      </c>
      <c r="L68" s="219" t="str">
        <f>IF(DRAINAGE!K22="","",DRAINAGE!K22)</f>
        <v/>
      </c>
      <c r="M68" s="219" t="str">
        <f>IF(DRAINAGE!L22="","",DRAINAGE!L22)</f>
        <v/>
      </c>
      <c r="N68" s="219" t="str">
        <f>IF(DRAINAGE!M22="","",DRAINAGE!M22)</f>
        <v/>
      </c>
      <c r="O68" s="219" t="str">
        <f>IF(DRAINAGE!N22="","",DRAINAGE!N22)</f>
        <v/>
      </c>
      <c r="P68" s="219" t="str">
        <f>IF(DRAINAGE!O22="","",DRAINAGE!O22)</f>
        <v/>
      </c>
      <c r="Q68" s="219" t="str">
        <f>IF(DRAINAGE!P22="","",DRAINAGE!P22)</f>
        <v/>
      </c>
      <c r="R68" s="219" t="str">
        <f>IF(DRAINAGE!Q22="","",DRAINAGE!Q22)</f>
        <v/>
      </c>
      <c r="S68" s="219" t="str">
        <f>IF(DRAINAGE!R22="","",DRAINAGE!R22)</f>
        <v/>
      </c>
      <c r="T68" s="219" t="str">
        <f>IF(DRAINAGE!S22="","",DRAINAGE!S22)</f>
        <v/>
      </c>
      <c r="U68" s="219"/>
      <c r="V68" s="219"/>
      <c r="W68" s="219"/>
      <c r="X68" s="219"/>
      <c r="Y68" s="219"/>
      <c r="Z68" s="219"/>
      <c r="AA68" s="221" t="str">
        <f>IF(DRAINAGE!AA22="","",DRAINAGE!AA22)</f>
        <v/>
      </c>
      <c r="AB68" s="232" t="str">
        <f>IF(DRAINAGE!Z22="","",DRAINAGE!Z22)</f>
        <v/>
      </c>
      <c r="AC68" s="232" t="str">
        <f>IF(DRAINAGE!AB22="","",DRAINAGE!AB22)</f>
        <v/>
      </c>
      <c r="AD68" s="223">
        <f>IF(DRAINAGE!AC22="","",DRAINAGE!AC22)</f>
        <v>156</v>
      </c>
      <c r="AE68" s="224" t="str">
        <f>IF(DRAINAGE!AD22="","",DRAINAGE!AD22)</f>
        <v/>
      </c>
      <c r="AF68" s="257" t="str">
        <f>IF(DRAINAGE!AE22="","",DRAINAGE!AE22)</f>
        <v/>
      </c>
    </row>
    <row r="69" spans="1:32" x14ac:dyDescent="0.15">
      <c r="A69" s="313" t="str">
        <f>IF(DRAINAGE!AE23="","","Print")</f>
        <v/>
      </c>
      <c r="B69" s="218" t="str">
        <f>IF(DRAINAGE!A23="","",DRAINAGE!A23)</f>
        <v>36" RCP STORM DRAIN</v>
      </c>
      <c r="C69" s="219" t="str">
        <f>IF(DRAINAGE!B23="","",DRAINAGE!B23)</f>
        <v>LF</v>
      </c>
      <c r="D69" s="219" t="str">
        <f>IF(DRAINAGE!C23="","",DRAINAGE!C23)</f>
        <v/>
      </c>
      <c r="E69" s="219" t="str">
        <f>IF(DRAINAGE!D23="","",DRAINAGE!D23)</f>
        <v/>
      </c>
      <c r="F69" s="219" t="str">
        <f>IF(DRAINAGE!E23="","",DRAINAGE!E23)</f>
        <v/>
      </c>
      <c r="G69" s="219" t="str">
        <f>IF(DRAINAGE!F23="","",DRAINAGE!F23)</f>
        <v/>
      </c>
      <c r="H69" s="219" t="str">
        <f>IF(DRAINAGE!G23="","",DRAINAGE!G23)</f>
        <v/>
      </c>
      <c r="I69" s="219" t="str">
        <f>IF(DRAINAGE!H23="","",DRAINAGE!H23)</f>
        <v/>
      </c>
      <c r="J69" s="219" t="str">
        <f>IF(DRAINAGE!I23="","",DRAINAGE!I23)</f>
        <v/>
      </c>
      <c r="K69" s="219" t="str">
        <f>IF(DRAINAGE!J23="","",DRAINAGE!J23)</f>
        <v/>
      </c>
      <c r="L69" s="219" t="str">
        <f>IF(DRAINAGE!K23="","",DRAINAGE!K23)</f>
        <v/>
      </c>
      <c r="M69" s="219" t="str">
        <f>IF(DRAINAGE!L23="","",DRAINAGE!L23)</f>
        <v/>
      </c>
      <c r="N69" s="219" t="str">
        <f>IF(DRAINAGE!M23="","",DRAINAGE!M23)</f>
        <v/>
      </c>
      <c r="O69" s="219" t="str">
        <f>IF(DRAINAGE!N23="","",DRAINAGE!N23)</f>
        <v/>
      </c>
      <c r="P69" s="219" t="str">
        <f>IF(DRAINAGE!O23="","",DRAINAGE!O23)</f>
        <v/>
      </c>
      <c r="Q69" s="219" t="str">
        <f>IF(DRAINAGE!P23="","",DRAINAGE!P23)</f>
        <v/>
      </c>
      <c r="R69" s="219" t="str">
        <f>IF(DRAINAGE!Q23="","",DRAINAGE!Q23)</f>
        <v/>
      </c>
      <c r="S69" s="219" t="str">
        <f>IF(DRAINAGE!R23="","",DRAINAGE!R23)</f>
        <v/>
      </c>
      <c r="T69" s="219" t="str">
        <f>IF(DRAINAGE!S23="","",DRAINAGE!S23)</f>
        <v/>
      </c>
      <c r="U69" s="219"/>
      <c r="V69" s="219"/>
      <c r="W69" s="219"/>
      <c r="X69" s="219"/>
      <c r="Y69" s="219"/>
      <c r="Z69" s="219"/>
      <c r="AA69" s="221" t="str">
        <f>IF(DRAINAGE!AA23="","",DRAINAGE!AA23)</f>
        <v/>
      </c>
      <c r="AB69" s="232" t="str">
        <f>IF(DRAINAGE!Z23="","",DRAINAGE!Z23)</f>
        <v/>
      </c>
      <c r="AC69" s="232" t="str">
        <f>IF(DRAINAGE!AB23="","",DRAINAGE!AB23)</f>
        <v/>
      </c>
      <c r="AD69" s="223">
        <f>IF(DRAINAGE!AC23="","",DRAINAGE!AC23)</f>
        <v>188.5</v>
      </c>
      <c r="AE69" s="224" t="str">
        <f>IF(DRAINAGE!AD23="","",DRAINAGE!AD23)</f>
        <v/>
      </c>
      <c r="AF69" s="257" t="str">
        <f>IF(DRAINAGE!AE23="","",DRAINAGE!AE23)</f>
        <v/>
      </c>
    </row>
    <row r="70" spans="1:32" x14ac:dyDescent="0.15">
      <c r="A70" s="313" t="str">
        <f>IF(DRAINAGE!AE24="","","Print")</f>
        <v/>
      </c>
      <c r="B70" s="218" t="str">
        <f>IF(DRAINAGE!A24="","",DRAINAGE!A24)</f>
        <v>42" RCP STORM DRAIN</v>
      </c>
      <c r="C70" s="219" t="str">
        <f>IF(DRAINAGE!B24="","",DRAINAGE!B24)</f>
        <v>LF</v>
      </c>
      <c r="D70" s="219" t="str">
        <f>IF(DRAINAGE!C24="","",DRAINAGE!C24)</f>
        <v/>
      </c>
      <c r="E70" s="219" t="str">
        <f>IF(DRAINAGE!D24="","",DRAINAGE!D24)</f>
        <v/>
      </c>
      <c r="F70" s="219" t="str">
        <f>IF(DRAINAGE!E24="","",DRAINAGE!E24)</f>
        <v/>
      </c>
      <c r="G70" s="219" t="str">
        <f>IF(DRAINAGE!F24="","",DRAINAGE!F24)</f>
        <v/>
      </c>
      <c r="H70" s="219" t="str">
        <f>IF(DRAINAGE!G24="","",DRAINAGE!G24)</f>
        <v/>
      </c>
      <c r="I70" s="219" t="str">
        <f>IF(DRAINAGE!H24="","",DRAINAGE!H24)</f>
        <v/>
      </c>
      <c r="J70" s="219" t="str">
        <f>IF(DRAINAGE!I24="","",DRAINAGE!I24)</f>
        <v/>
      </c>
      <c r="K70" s="219" t="str">
        <f>IF(DRAINAGE!J24="","",DRAINAGE!J24)</f>
        <v/>
      </c>
      <c r="L70" s="219" t="str">
        <f>IF(DRAINAGE!K24="","",DRAINAGE!K24)</f>
        <v/>
      </c>
      <c r="M70" s="219" t="str">
        <f>IF(DRAINAGE!L24="","",DRAINAGE!L24)</f>
        <v/>
      </c>
      <c r="N70" s="219" t="str">
        <f>IF(DRAINAGE!M24="","",DRAINAGE!M24)</f>
        <v/>
      </c>
      <c r="O70" s="219" t="str">
        <f>IF(DRAINAGE!N24="","",DRAINAGE!N24)</f>
        <v/>
      </c>
      <c r="P70" s="219" t="str">
        <f>IF(DRAINAGE!O24="","",DRAINAGE!O24)</f>
        <v/>
      </c>
      <c r="Q70" s="219" t="str">
        <f>IF(DRAINAGE!P24="","",DRAINAGE!P24)</f>
        <v/>
      </c>
      <c r="R70" s="219" t="str">
        <f>IF(DRAINAGE!Q24="","",DRAINAGE!Q24)</f>
        <v/>
      </c>
      <c r="S70" s="219" t="str">
        <f>IF(DRAINAGE!R24="","",DRAINAGE!R24)</f>
        <v/>
      </c>
      <c r="T70" s="219" t="str">
        <f>IF(DRAINAGE!S24="","",DRAINAGE!S24)</f>
        <v/>
      </c>
      <c r="U70" s="219"/>
      <c r="V70" s="219"/>
      <c r="W70" s="219"/>
      <c r="X70" s="219"/>
      <c r="Y70" s="219"/>
      <c r="Z70" s="219"/>
      <c r="AA70" s="221" t="str">
        <f>IF(DRAINAGE!AA24="","",DRAINAGE!AA24)</f>
        <v/>
      </c>
      <c r="AB70" s="232" t="str">
        <f>IF(DRAINAGE!Z24="","",DRAINAGE!Z24)</f>
        <v/>
      </c>
      <c r="AC70" s="232" t="str">
        <f>IF(DRAINAGE!AB24="","",DRAINAGE!AB24)</f>
        <v/>
      </c>
      <c r="AD70" s="223">
        <f>IF(DRAINAGE!AC24="","",DRAINAGE!AC24)</f>
        <v>214.5</v>
      </c>
      <c r="AE70" s="224" t="str">
        <f>IF(DRAINAGE!AD24="","",DRAINAGE!AD24)</f>
        <v/>
      </c>
      <c r="AF70" s="257" t="str">
        <f>IF(DRAINAGE!AE24="","",DRAINAGE!AE24)</f>
        <v/>
      </c>
    </row>
    <row r="71" spans="1:32" x14ac:dyDescent="0.15">
      <c r="A71" s="313" t="str">
        <f>IF(DRAINAGE!AE25="","","Print")</f>
        <v/>
      </c>
      <c r="B71" s="218" t="str">
        <f>IF(DRAINAGE!A25="","",DRAINAGE!A25)</f>
        <v>48" RCP STORM DRAIN</v>
      </c>
      <c r="C71" s="219" t="str">
        <f>IF(DRAINAGE!B25="","",DRAINAGE!B25)</f>
        <v>LF</v>
      </c>
      <c r="D71" s="219" t="str">
        <f>IF(DRAINAGE!C25="","",DRAINAGE!C25)</f>
        <v/>
      </c>
      <c r="E71" s="219" t="str">
        <f>IF(DRAINAGE!D25="","",DRAINAGE!D25)</f>
        <v/>
      </c>
      <c r="F71" s="219" t="str">
        <f>IF(DRAINAGE!E25="","",DRAINAGE!E25)</f>
        <v/>
      </c>
      <c r="G71" s="219" t="str">
        <f>IF(DRAINAGE!F25="","",DRAINAGE!F25)</f>
        <v/>
      </c>
      <c r="H71" s="219" t="str">
        <f>IF(DRAINAGE!G25="","",DRAINAGE!G25)</f>
        <v/>
      </c>
      <c r="I71" s="219" t="str">
        <f>IF(DRAINAGE!H25="","",DRAINAGE!H25)</f>
        <v/>
      </c>
      <c r="J71" s="219" t="str">
        <f>IF(DRAINAGE!I25="","",DRAINAGE!I25)</f>
        <v/>
      </c>
      <c r="K71" s="219" t="str">
        <f>IF(DRAINAGE!J25="","",DRAINAGE!J25)</f>
        <v/>
      </c>
      <c r="L71" s="219" t="str">
        <f>IF(DRAINAGE!K25="","",DRAINAGE!K25)</f>
        <v/>
      </c>
      <c r="M71" s="219" t="str">
        <f>IF(DRAINAGE!L25="","",DRAINAGE!L25)</f>
        <v/>
      </c>
      <c r="N71" s="219" t="str">
        <f>IF(DRAINAGE!M25="","",DRAINAGE!M25)</f>
        <v/>
      </c>
      <c r="O71" s="219" t="str">
        <f>IF(DRAINAGE!N25="","",DRAINAGE!N25)</f>
        <v/>
      </c>
      <c r="P71" s="219" t="str">
        <f>IF(DRAINAGE!O25="","",DRAINAGE!O25)</f>
        <v/>
      </c>
      <c r="Q71" s="219" t="str">
        <f>IF(DRAINAGE!P25="","",DRAINAGE!P25)</f>
        <v/>
      </c>
      <c r="R71" s="219" t="str">
        <f>IF(DRAINAGE!Q25="","",DRAINAGE!Q25)</f>
        <v/>
      </c>
      <c r="S71" s="219" t="str">
        <f>IF(DRAINAGE!R25="","",DRAINAGE!R25)</f>
        <v/>
      </c>
      <c r="T71" s="219" t="str">
        <f>IF(DRAINAGE!S25="","",DRAINAGE!S25)</f>
        <v/>
      </c>
      <c r="U71" s="219"/>
      <c r="V71" s="219"/>
      <c r="W71" s="219"/>
      <c r="X71" s="219"/>
      <c r="Y71" s="219"/>
      <c r="Z71" s="219"/>
      <c r="AA71" s="221" t="str">
        <f>IF(DRAINAGE!AA25="","",DRAINAGE!AA25)</f>
        <v/>
      </c>
      <c r="AB71" s="232" t="str">
        <f>IF(DRAINAGE!Z25="","",DRAINAGE!Z25)</f>
        <v/>
      </c>
      <c r="AC71" s="232" t="str">
        <f>IF(DRAINAGE!AB25="","",DRAINAGE!AB25)</f>
        <v/>
      </c>
      <c r="AD71" s="223">
        <f>IF(DRAINAGE!AC25="","",DRAINAGE!AC25)</f>
        <v>227.5</v>
      </c>
      <c r="AE71" s="224" t="str">
        <f>IF(DRAINAGE!AD25="","",DRAINAGE!AD25)</f>
        <v/>
      </c>
      <c r="AF71" s="257" t="str">
        <f>IF(DRAINAGE!AE25="","",DRAINAGE!AE25)</f>
        <v/>
      </c>
    </row>
    <row r="72" spans="1:32" x14ac:dyDescent="0.15">
      <c r="A72" s="313" t="str">
        <f>IF(DRAINAGE!AE26="","","Print")</f>
        <v/>
      </c>
      <c r="B72" s="218" t="str">
        <f>IF(DRAINAGE!A26="","",DRAINAGE!A26)</f>
        <v>54" RCP STORM DRAIN</v>
      </c>
      <c r="C72" s="219" t="str">
        <f>IF(DRAINAGE!B26="","",DRAINAGE!B26)</f>
        <v>LF</v>
      </c>
      <c r="D72" s="219" t="str">
        <f>IF(DRAINAGE!C26="","",DRAINAGE!C26)</f>
        <v/>
      </c>
      <c r="E72" s="219" t="str">
        <f>IF(DRAINAGE!D26="","",DRAINAGE!D26)</f>
        <v/>
      </c>
      <c r="F72" s="219" t="str">
        <f>IF(DRAINAGE!E26="","",DRAINAGE!E26)</f>
        <v/>
      </c>
      <c r="G72" s="219" t="str">
        <f>IF(DRAINAGE!F26="","",DRAINAGE!F26)</f>
        <v/>
      </c>
      <c r="H72" s="219" t="str">
        <f>IF(DRAINAGE!G26="","",DRAINAGE!G26)</f>
        <v/>
      </c>
      <c r="I72" s="219" t="str">
        <f>IF(DRAINAGE!H26="","",DRAINAGE!H26)</f>
        <v/>
      </c>
      <c r="J72" s="219" t="str">
        <f>IF(DRAINAGE!I26="","",DRAINAGE!I26)</f>
        <v/>
      </c>
      <c r="K72" s="219" t="str">
        <f>IF(DRAINAGE!J26="","",DRAINAGE!J26)</f>
        <v/>
      </c>
      <c r="L72" s="219" t="str">
        <f>IF(DRAINAGE!K26="","",DRAINAGE!K26)</f>
        <v/>
      </c>
      <c r="M72" s="219" t="str">
        <f>IF(DRAINAGE!L26="","",DRAINAGE!L26)</f>
        <v/>
      </c>
      <c r="N72" s="219" t="str">
        <f>IF(DRAINAGE!M26="","",DRAINAGE!M26)</f>
        <v/>
      </c>
      <c r="O72" s="219" t="str">
        <f>IF(DRAINAGE!N26="","",DRAINAGE!N26)</f>
        <v/>
      </c>
      <c r="P72" s="219" t="str">
        <f>IF(DRAINAGE!O26="","",DRAINAGE!O26)</f>
        <v/>
      </c>
      <c r="Q72" s="219" t="str">
        <f>IF(DRAINAGE!P26="","",DRAINAGE!P26)</f>
        <v/>
      </c>
      <c r="R72" s="219" t="str">
        <f>IF(DRAINAGE!Q26="","",DRAINAGE!Q26)</f>
        <v/>
      </c>
      <c r="S72" s="219" t="str">
        <f>IF(DRAINAGE!R26="","",DRAINAGE!R26)</f>
        <v/>
      </c>
      <c r="T72" s="219" t="str">
        <f>IF(DRAINAGE!S26="","",DRAINAGE!S26)</f>
        <v/>
      </c>
      <c r="U72" s="219"/>
      <c r="V72" s="219"/>
      <c r="W72" s="219"/>
      <c r="X72" s="219"/>
      <c r="Y72" s="219"/>
      <c r="Z72" s="219"/>
      <c r="AA72" s="221" t="str">
        <f>IF(DRAINAGE!AA26="","",DRAINAGE!AA26)</f>
        <v/>
      </c>
      <c r="AB72" s="232" t="str">
        <f>IF(DRAINAGE!Z26="","",DRAINAGE!Z26)</f>
        <v/>
      </c>
      <c r="AC72" s="232" t="str">
        <f>IF(DRAINAGE!AB26="","",DRAINAGE!AB26)</f>
        <v/>
      </c>
      <c r="AD72" s="223">
        <f>IF(DRAINAGE!AC26="","",DRAINAGE!AC26)</f>
        <v>260</v>
      </c>
      <c r="AE72" s="224" t="str">
        <f>IF(DRAINAGE!AD26="","",DRAINAGE!AD26)</f>
        <v/>
      </c>
      <c r="AF72" s="257" t="str">
        <f>IF(DRAINAGE!AE26="","",DRAINAGE!AE26)</f>
        <v/>
      </c>
    </row>
    <row r="73" spans="1:32" x14ac:dyDescent="0.15">
      <c r="A73" s="313" t="str">
        <f>IF(DRAINAGE!AE27="","","Print")</f>
        <v/>
      </c>
      <c r="B73" s="218" t="str">
        <f>IF(DRAINAGE!A27="","",DRAINAGE!A27)</f>
        <v>60" RCP STORM DRAIN</v>
      </c>
      <c r="C73" s="219" t="str">
        <f>IF(DRAINAGE!B27="","",DRAINAGE!B27)</f>
        <v>LF</v>
      </c>
      <c r="D73" s="219" t="str">
        <f>IF(DRAINAGE!C27="","",DRAINAGE!C27)</f>
        <v/>
      </c>
      <c r="E73" s="219" t="str">
        <f>IF(DRAINAGE!D27="","",DRAINAGE!D27)</f>
        <v/>
      </c>
      <c r="F73" s="219" t="str">
        <f>IF(DRAINAGE!E27="","",DRAINAGE!E27)</f>
        <v/>
      </c>
      <c r="G73" s="219" t="str">
        <f>IF(DRAINAGE!F27="","",DRAINAGE!F27)</f>
        <v/>
      </c>
      <c r="H73" s="219" t="str">
        <f>IF(DRAINAGE!G27="","",DRAINAGE!G27)</f>
        <v/>
      </c>
      <c r="I73" s="219" t="str">
        <f>IF(DRAINAGE!H27="","",DRAINAGE!H27)</f>
        <v/>
      </c>
      <c r="J73" s="219" t="str">
        <f>IF(DRAINAGE!I27="","",DRAINAGE!I27)</f>
        <v/>
      </c>
      <c r="K73" s="219" t="str">
        <f>IF(DRAINAGE!J27="","",DRAINAGE!J27)</f>
        <v/>
      </c>
      <c r="L73" s="219" t="str">
        <f>IF(DRAINAGE!K27="","",DRAINAGE!K27)</f>
        <v/>
      </c>
      <c r="M73" s="219" t="str">
        <f>IF(DRAINAGE!L27="","",DRAINAGE!L27)</f>
        <v/>
      </c>
      <c r="N73" s="219" t="str">
        <f>IF(DRAINAGE!M27="","",DRAINAGE!M27)</f>
        <v/>
      </c>
      <c r="O73" s="219" t="str">
        <f>IF(DRAINAGE!N27="","",DRAINAGE!N27)</f>
        <v/>
      </c>
      <c r="P73" s="219" t="str">
        <f>IF(DRAINAGE!O27="","",DRAINAGE!O27)</f>
        <v/>
      </c>
      <c r="Q73" s="219" t="str">
        <f>IF(DRAINAGE!P27="","",DRAINAGE!P27)</f>
        <v/>
      </c>
      <c r="R73" s="219" t="str">
        <f>IF(DRAINAGE!Q27="","",DRAINAGE!Q27)</f>
        <v/>
      </c>
      <c r="S73" s="219" t="str">
        <f>IF(DRAINAGE!R27="","",DRAINAGE!R27)</f>
        <v/>
      </c>
      <c r="T73" s="219" t="str">
        <f>IF(DRAINAGE!S27="","",DRAINAGE!S27)</f>
        <v/>
      </c>
      <c r="U73" s="219"/>
      <c r="V73" s="219"/>
      <c r="W73" s="219"/>
      <c r="X73" s="219"/>
      <c r="Y73" s="219"/>
      <c r="Z73" s="219"/>
      <c r="AA73" s="221" t="str">
        <f>IF(DRAINAGE!AA27="","",DRAINAGE!AA27)</f>
        <v/>
      </c>
      <c r="AB73" s="232" t="str">
        <f>IF(DRAINAGE!Z27="","",DRAINAGE!Z27)</f>
        <v/>
      </c>
      <c r="AC73" s="232" t="str">
        <f>IF(DRAINAGE!AB27="","",DRAINAGE!AB27)</f>
        <v/>
      </c>
      <c r="AD73" s="223">
        <f>IF(DRAINAGE!AC27="","",DRAINAGE!AC27)</f>
        <v>331.5</v>
      </c>
      <c r="AE73" s="224" t="str">
        <f>IF(DRAINAGE!AD27="","",DRAINAGE!AD27)</f>
        <v/>
      </c>
      <c r="AF73" s="257" t="str">
        <f>IF(DRAINAGE!AE27="","",DRAINAGE!AE27)</f>
        <v/>
      </c>
    </row>
    <row r="74" spans="1:32" x14ac:dyDescent="0.15">
      <c r="A74" s="313" t="str">
        <f>IF(DRAINAGE!AE28="","","Print")</f>
        <v/>
      </c>
      <c r="B74" s="218" t="str">
        <f>IF(DRAINAGE!A28="","",DRAINAGE!A28)</f>
        <v>72" RCP STORM DRAIN</v>
      </c>
      <c r="C74" s="219" t="str">
        <f>IF(DRAINAGE!B28="","",DRAINAGE!B28)</f>
        <v>LF</v>
      </c>
      <c r="D74" s="219" t="str">
        <f>IF(DRAINAGE!C28="","",DRAINAGE!C28)</f>
        <v/>
      </c>
      <c r="E74" s="219" t="str">
        <f>IF(DRAINAGE!D28="","",DRAINAGE!D28)</f>
        <v/>
      </c>
      <c r="F74" s="219" t="str">
        <f>IF(DRAINAGE!E28="","",DRAINAGE!E28)</f>
        <v/>
      </c>
      <c r="G74" s="219" t="str">
        <f>IF(DRAINAGE!F28="","",DRAINAGE!F28)</f>
        <v/>
      </c>
      <c r="H74" s="219" t="str">
        <f>IF(DRAINAGE!G28="","",DRAINAGE!G28)</f>
        <v/>
      </c>
      <c r="I74" s="219" t="str">
        <f>IF(DRAINAGE!H28="","",DRAINAGE!H28)</f>
        <v/>
      </c>
      <c r="J74" s="219" t="str">
        <f>IF(DRAINAGE!I28="","",DRAINAGE!I28)</f>
        <v/>
      </c>
      <c r="K74" s="219" t="str">
        <f>IF(DRAINAGE!J28="","",DRAINAGE!J28)</f>
        <v/>
      </c>
      <c r="L74" s="219" t="str">
        <f>IF(DRAINAGE!K28="","",DRAINAGE!K28)</f>
        <v/>
      </c>
      <c r="M74" s="219" t="str">
        <f>IF(DRAINAGE!L28="","",DRAINAGE!L28)</f>
        <v/>
      </c>
      <c r="N74" s="219" t="str">
        <f>IF(DRAINAGE!M28="","",DRAINAGE!M28)</f>
        <v/>
      </c>
      <c r="O74" s="219" t="str">
        <f>IF(DRAINAGE!N28="","",DRAINAGE!N28)</f>
        <v/>
      </c>
      <c r="P74" s="219" t="str">
        <f>IF(DRAINAGE!O28="","",DRAINAGE!O28)</f>
        <v/>
      </c>
      <c r="Q74" s="219" t="str">
        <f>IF(DRAINAGE!P28="","",DRAINAGE!P28)</f>
        <v/>
      </c>
      <c r="R74" s="219" t="str">
        <f>IF(DRAINAGE!Q28="","",DRAINAGE!Q28)</f>
        <v/>
      </c>
      <c r="S74" s="219" t="str">
        <f>IF(DRAINAGE!R28="","",DRAINAGE!R28)</f>
        <v/>
      </c>
      <c r="T74" s="219" t="str">
        <f>IF(DRAINAGE!S28="","",DRAINAGE!S28)</f>
        <v/>
      </c>
      <c r="U74" s="219"/>
      <c r="V74" s="219"/>
      <c r="W74" s="219"/>
      <c r="X74" s="219"/>
      <c r="Y74" s="219"/>
      <c r="Z74" s="219"/>
      <c r="AA74" s="221" t="str">
        <f>IF(DRAINAGE!AA28="","",DRAINAGE!AA28)</f>
        <v/>
      </c>
      <c r="AB74" s="232" t="str">
        <f>IF(DRAINAGE!Z28="","",DRAINAGE!Z28)</f>
        <v/>
      </c>
      <c r="AC74" s="232" t="str">
        <f>IF(DRAINAGE!AB28="","",DRAINAGE!AB28)</f>
        <v/>
      </c>
      <c r="AD74" s="223">
        <f>IF(DRAINAGE!AC28="","",DRAINAGE!AC28)</f>
        <v>370.5</v>
      </c>
      <c r="AE74" s="224" t="str">
        <f>IF(DRAINAGE!AD28="","",DRAINAGE!AD28)</f>
        <v/>
      </c>
      <c r="AF74" s="257" t="str">
        <f>IF(DRAINAGE!AE28="","",DRAINAGE!AE28)</f>
        <v/>
      </c>
    </row>
    <row r="75" spans="1:32" x14ac:dyDescent="0.15">
      <c r="A75" s="313" t="str">
        <f>IF(DRAINAGE!AE29="","","Print")</f>
        <v/>
      </c>
      <c r="B75" s="218" t="str">
        <f>IF(DRAINAGE!A29="","",DRAINAGE!A29)</f>
        <v>ADDITIONAL ITEM</v>
      </c>
      <c r="C75" s="219" t="str">
        <f>IF(DRAINAGE!B29="","",DRAINAGE!B29)</f>
        <v>XX</v>
      </c>
      <c r="D75" s="219" t="str">
        <f>IF(DRAINAGE!C29="","",DRAINAGE!C29)</f>
        <v/>
      </c>
      <c r="E75" s="219" t="str">
        <f>IF(DRAINAGE!D29="","",DRAINAGE!D29)</f>
        <v/>
      </c>
      <c r="F75" s="219" t="str">
        <f>IF(DRAINAGE!E29="","",DRAINAGE!E29)</f>
        <v/>
      </c>
      <c r="G75" s="219" t="str">
        <f>IF(DRAINAGE!F29="","",DRAINAGE!F29)</f>
        <v/>
      </c>
      <c r="H75" s="219" t="str">
        <f>IF(DRAINAGE!G29="","",DRAINAGE!G29)</f>
        <v/>
      </c>
      <c r="I75" s="219" t="str">
        <f>IF(DRAINAGE!H29="","",DRAINAGE!H29)</f>
        <v/>
      </c>
      <c r="J75" s="219" t="str">
        <f>IF(DRAINAGE!I29="","",DRAINAGE!I29)</f>
        <v/>
      </c>
      <c r="K75" s="219" t="str">
        <f>IF(DRAINAGE!J29="","",DRAINAGE!J29)</f>
        <v/>
      </c>
      <c r="L75" s="219" t="str">
        <f>IF(DRAINAGE!K29="","",DRAINAGE!K29)</f>
        <v/>
      </c>
      <c r="M75" s="219" t="str">
        <f>IF(DRAINAGE!L29="","",DRAINAGE!L29)</f>
        <v/>
      </c>
      <c r="N75" s="219" t="str">
        <f>IF(DRAINAGE!M29="","",DRAINAGE!M29)</f>
        <v/>
      </c>
      <c r="O75" s="219" t="str">
        <f>IF(DRAINAGE!N29="","",DRAINAGE!N29)</f>
        <v/>
      </c>
      <c r="P75" s="219" t="str">
        <f>IF(DRAINAGE!O29="","",DRAINAGE!O29)</f>
        <v/>
      </c>
      <c r="Q75" s="219" t="str">
        <f>IF(DRAINAGE!P29="","",DRAINAGE!P29)</f>
        <v/>
      </c>
      <c r="R75" s="219" t="str">
        <f>IF(DRAINAGE!Q29="","",DRAINAGE!Q29)</f>
        <v/>
      </c>
      <c r="S75" s="219" t="str">
        <f>IF(DRAINAGE!R29="","",DRAINAGE!R29)</f>
        <v/>
      </c>
      <c r="T75" s="219" t="str">
        <f>IF(DRAINAGE!S29="","",DRAINAGE!S29)</f>
        <v/>
      </c>
      <c r="U75" s="219"/>
      <c r="V75" s="219"/>
      <c r="W75" s="219"/>
      <c r="X75" s="219"/>
      <c r="Y75" s="219"/>
      <c r="Z75" s="219"/>
      <c r="AA75" s="221" t="str">
        <f>IF(DRAINAGE!AA29="","",DRAINAGE!AA29)</f>
        <v/>
      </c>
      <c r="AB75" s="232" t="str">
        <f>IF(DRAINAGE!Z29="","",DRAINAGE!Z29)</f>
        <v/>
      </c>
      <c r="AC75" s="232" t="str">
        <f>IF(DRAINAGE!AB29="","",DRAINAGE!AB29)</f>
        <v/>
      </c>
      <c r="AD75" s="223" t="str">
        <f>IF(DRAINAGE!AC29="","",DRAINAGE!AC29)</f>
        <v/>
      </c>
      <c r="AE75" s="224" t="str">
        <f>IF(DRAINAGE!AD29="","",DRAINAGE!AD29)</f>
        <v/>
      </c>
      <c r="AF75" s="257" t="str">
        <f>IF(DRAINAGE!AE29="","",DRAINAGE!AE29)</f>
        <v/>
      </c>
    </row>
    <row r="76" spans="1:32" x14ac:dyDescent="0.15">
      <c r="A76" s="313" t="str">
        <f>IF(DRAINAGE!AE30="","","Print")</f>
        <v/>
      </c>
      <c r="B76" s="218" t="str">
        <f>IF(DRAINAGE!A30="","",DRAINAGE!A30)</f>
        <v>ADDITIONAL ITEM</v>
      </c>
      <c r="C76" s="219" t="str">
        <f>IF(DRAINAGE!B30="","",DRAINAGE!B30)</f>
        <v>XX</v>
      </c>
      <c r="D76" s="219" t="str">
        <f>IF(DRAINAGE!C30="","",DRAINAGE!C30)</f>
        <v/>
      </c>
      <c r="E76" s="219" t="str">
        <f>IF(DRAINAGE!D30="","",DRAINAGE!D30)</f>
        <v/>
      </c>
      <c r="F76" s="219" t="str">
        <f>IF(DRAINAGE!E30="","",DRAINAGE!E30)</f>
        <v/>
      </c>
      <c r="G76" s="219" t="str">
        <f>IF(DRAINAGE!F30="","",DRAINAGE!F30)</f>
        <v/>
      </c>
      <c r="H76" s="219" t="str">
        <f>IF(DRAINAGE!G30="","",DRAINAGE!G30)</f>
        <v/>
      </c>
      <c r="I76" s="219" t="str">
        <f>IF(DRAINAGE!H30="","",DRAINAGE!H30)</f>
        <v/>
      </c>
      <c r="J76" s="219" t="str">
        <f>IF(DRAINAGE!I30="","",DRAINAGE!I30)</f>
        <v/>
      </c>
      <c r="K76" s="219" t="str">
        <f>IF(DRAINAGE!J30="","",DRAINAGE!J30)</f>
        <v/>
      </c>
      <c r="L76" s="219" t="str">
        <f>IF(DRAINAGE!K30="","",DRAINAGE!K30)</f>
        <v/>
      </c>
      <c r="M76" s="219" t="str">
        <f>IF(DRAINAGE!L30="","",DRAINAGE!L30)</f>
        <v/>
      </c>
      <c r="N76" s="219" t="str">
        <f>IF(DRAINAGE!M30="","",DRAINAGE!M30)</f>
        <v/>
      </c>
      <c r="O76" s="219" t="str">
        <f>IF(DRAINAGE!N30="","",DRAINAGE!N30)</f>
        <v/>
      </c>
      <c r="P76" s="219" t="str">
        <f>IF(DRAINAGE!O30="","",DRAINAGE!O30)</f>
        <v/>
      </c>
      <c r="Q76" s="219" t="str">
        <f>IF(DRAINAGE!P30="","",DRAINAGE!P30)</f>
        <v/>
      </c>
      <c r="R76" s="219" t="str">
        <f>IF(DRAINAGE!Q30="","",DRAINAGE!Q30)</f>
        <v/>
      </c>
      <c r="S76" s="219" t="str">
        <f>IF(DRAINAGE!R30="","",DRAINAGE!R30)</f>
        <v/>
      </c>
      <c r="T76" s="219" t="str">
        <f>IF(DRAINAGE!S30="","",DRAINAGE!S30)</f>
        <v/>
      </c>
      <c r="U76" s="219"/>
      <c r="V76" s="219"/>
      <c r="W76" s="219"/>
      <c r="X76" s="219"/>
      <c r="Y76" s="219"/>
      <c r="Z76" s="219"/>
      <c r="AA76" s="221" t="str">
        <f>IF(DRAINAGE!AA30="","",DRAINAGE!AA30)</f>
        <v/>
      </c>
      <c r="AB76" s="222" t="str">
        <f>IF(DRAINAGE!Z30="","",DRAINAGE!Z30)</f>
        <v/>
      </c>
      <c r="AC76" s="222" t="str">
        <f>IF(DRAINAGE!AB30="","",DRAINAGE!AB30)</f>
        <v/>
      </c>
      <c r="AD76" s="223" t="str">
        <f>IF(DRAINAGE!AC30="","",DRAINAGE!AC30)</f>
        <v/>
      </c>
      <c r="AE76" s="224" t="str">
        <f>IF(DRAINAGE!AD30="","",DRAINAGE!AD30)</f>
        <v/>
      </c>
      <c r="AF76" s="257" t="str">
        <f>IF(DRAINAGE!AE30="","",DRAINAGE!AE30)</f>
        <v/>
      </c>
    </row>
    <row r="77" spans="1:32" x14ac:dyDescent="0.15">
      <c r="A77" s="313" t="str">
        <f>IF(DRAINAGE!AE31="","","Print")</f>
        <v/>
      </c>
      <c r="B77" s="218" t="str">
        <f>IF(DRAINAGE!A31="","",DRAINAGE!A31)</f>
        <v>ADDITIONAL ITEM</v>
      </c>
      <c r="C77" s="219" t="str">
        <f>IF(DRAINAGE!B31="","",DRAINAGE!B31)</f>
        <v>XX</v>
      </c>
      <c r="D77" s="219" t="str">
        <f>IF(DRAINAGE!C31="","",DRAINAGE!C31)</f>
        <v/>
      </c>
      <c r="E77" s="219" t="str">
        <f>IF(DRAINAGE!D31="","",DRAINAGE!D31)</f>
        <v/>
      </c>
      <c r="F77" s="219" t="str">
        <f>IF(DRAINAGE!E31="","",DRAINAGE!E31)</f>
        <v/>
      </c>
      <c r="G77" s="219" t="str">
        <f>IF(DRAINAGE!F31="","",DRAINAGE!F31)</f>
        <v/>
      </c>
      <c r="H77" s="219" t="str">
        <f>IF(DRAINAGE!G31="","",DRAINAGE!G31)</f>
        <v/>
      </c>
      <c r="I77" s="219" t="str">
        <f>IF(DRAINAGE!H31="","",DRAINAGE!H31)</f>
        <v/>
      </c>
      <c r="J77" s="219" t="str">
        <f>IF(DRAINAGE!I31="","",DRAINAGE!I31)</f>
        <v/>
      </c>
      <c r="K77" s="219" t="str">
        <f>IF(DRAINAGE!J31="","",DRAINAGE!J31)</f>
        <v/>
      </c>
      <c r="L77" s="219" t="str">
        <f>IF(DRAINAGE!K31="","",DRAINAGE!K31)</f>
        <v/>
      </c>
      <c r="M77" s="219" t="str">
        <f>IF(DRAINAGE!L31="","",DRAINAGE!L31)</f>
        <v/>
      </c>
      <c r="N77" s="219" t="str">
        <f>IF(DRAINAGE!M31="","",DRAINAGE!M31)</f>
        <v/>
      </c>
      <c r="O77" s="219" t="str">
        <f>IF(DRAINAGE!N31="","",DRAINAGE!N31)</f>
        <v/>
      </c>
      <c r="P77" s="219" t="str">
        <f>IF(DRAINAGE!O31="","",DRAINAGE!O31)</f>
        <v/>
      </c>
      <c r="Q77" s="219" t="str">
        <f>IF(DRAINAGE!P31="","",DRAINAGE!P31)</f>
        <v/>
      </c>
      <c r="R77" s="219" t="str">
        <f>IF(DRAINAGE!Q31="","",DRAINAGE!Q31)</f>
        <v/>
      </c>
      <c r="S77" s="219" t="str">
        <f>IF(DRAINAGE!R31="","",DRAINAGE!R31)</f>
        <v/>
      </c>
      <c r="T77" s="219" t="str">
        <f>IF(DRAINAGE!S31="","",DRAINAGE!S31)</f>
        <v/>
      </c>
      <c r="U77" s="219"/>
      <c r="V77" s="219"/>
      <c r="W77" s="219"/>
      <c r="X77" s="219"/>
      <c r="Y77" s="219"/>
      <c r="Z77" s="219"/>
      <c r="AA77" s="221" t="str">
        <f>IF(DRAINAGE!AA31="","",DRAINAGE!AA31)</f>
        <v/>
      </c>
      <c r="AB77" s="222" t="str">
        <f>IF(DRAINAGE!Z31="","",DRAINAGE!Z31)</f>
        <v/>
      </c>
      <c r="AC77" s="222" t="str">
        <f>IF(DRAINAGE!AB31="","",DRAINAGE!AB31)</f>
        <v/>
      </c>
      <c r="AD77" s="223" t="str">
        <f>IF(DRAINAGE!AC31="","",DRAINAGE!AC31)</f>
        <v/>
      </c>
      <c r="AE77" s="224" t="str">
        <f>IF(DRAINAGE!AD31="","",DRAINAGE!AD31)</f>
        <v/>
      </c>
      <c r="AF77" s="257" t="str">
        <f>IF(DRAINAGE!AE31="","",DRAINAGE!AE31)</f>
        <v/>
      </c>
    </row>
    <row r="78" spans="1:32" x14ac:dyDescent="0.15">
      <c r="A78" s="313" t="str">
        <f>IF(DRAINAGE!AE32="","","Print")</f>
        <v/>
      </c>
      <c r="B78" s="218" t="str">
        <f>IF(DRAINAGE!A32="","",DRAINAGE!A32)</f>
        <v>ADDITIONAL ITEM</v>
      </c>
      <c r="C78" s="219" t="str">
        <f>IF(DRAINAGE!B32="","",DRAINAGE!B32)</f>
        <v>XX</v>
      </c>
      <c r="D78" s="219" t="str">
        <f>IF(DRAINAGE!C32="","",DRAINAGE!C32)</f>
        <v/>
      </c>
      <c r="E78" s="219" t="str">
        <f>IF(DRAINAGE!D32="","",DRAINAGE!D32)</f>
        <v/>
      </c>
      <c r="F78" s="219" t="str">
        <f>IF(DRAINAGE!E32="","",DRAINAGE!E32)</f>
        <v/>
      </c>
      <c r="G78" s="219" t="str">
        <f>IF(DRAINAGE!F32="","",DRAINAGE!F32)</f>
        <v/>
      </c>
      <c r="H78" s="219" t="str">
        <f>IF(DRAINAGE!G32="","",DRAINAGE!G32)</f>
        <v/>
      </c>
      <c r="I78" s="219" t="str">
        <f>IF(DRAINAGE!H32="","",DRAINAGE!H32)</f>
        <v/>
      </c>
      <c r="J78" s="219" t="str">
        <f>IF(DRAINAGE!I32="","",DRAINAGE!I32)</f>
        <v/>
      </c>
      <c r="K78" s="219" t="str">
        <f>IF(DRAINAGE!J32="","",DRAINAGE!J32)</f>
        <v/>
      </c>
      <c r="L78" s="219" t="str">
        <f>IF(DRAINAGE!K32="","",DRAINAGE!K32)</f>
        <v/>
      </c>
      <c r="M78" s="219" t="str">
        <f>IF(DRAINAGE!L32="","",DRAINAGE!L32)</f>
        <v/>
      </c>
      <c r="N78" s="219" t="str">
        <f>IF(DRAINAGE!M32="","",DRAINAGE!M32)</f>
        <v/>
      </c>
      <c r="O78" s="219" t="str">
        <f>IF(DRAINAGE!N32="","",DRAINAGE!N32)</f>
        <v/>
      </c>
      <c r="P78" s="219" t="str">
        <f>IF(DRAINAGE!O32="","",DRAINAGE!O32)</f>
        <v/>
      </c>
      <c r="Q78" s="219" t="str">
        <f>IF(DRAINAGE!P32="","",DRAINAGE!P32)</f>
        <v/>
      </c>
      <c r="R78" s="219" t="str">
        <f>IF(DRAINAGE!Q32="","",DRAINAGE!Q32)</f>
        <v/>
      </c>
      <c r="S78" s="219" t="str">
        <f>IF(DRAINAGE!R32="","",DRAINAGE!R32)</f>
        <v/>
      </c>
      <c r="T78" s="219" t="str">
        <f>IF(DRAINAGE!S32="","",DRAINAGE!S32)</f>
        <v/>
      </c>
      <c r="U78" s="219"/>
      <c r="V78" s="219"/>
      <c r="W78" s="219"/>
      <c r="X78" s="219"/>
      <c r="Y78" s="219"/>
      <c r="Z78" s="219"/>
      <c r="AA78" s="221" t="str">
        <f>IF(DRAINAGE!AA32="","",DRAINAGE!AA32)</f>
        <v/>
      </c>
      <c r="AB78" s="222" t="str">
        <f>IF(DRAINAGE!Z32="","",DRAINAGE!Z32)</f>
        <v/>
      </c>
      <c r="AC78" s="222" t="str">
        <f>IF(DRAINAGE!AB32="","",DRAINAGE!AB32)</f>
        <v/>
      </c>
      <c r="AD78" s="223" t="str">
        <f>IF(DRAINAGE!AC32="","",DRAINAGE!AC32)</f>
        <v/>
      </c>
      <c r="AE78" s="224" t="str">
        <f>IF(DRAINAGE!AD32="","",DRAINAGE!AD32)</f>
        <v/>
      </c>
      <c r="AF78" s="257" t="str">
        <f>IF(DRAINAGE!AE32="","",DRAINAGE!AE32)</f>
        <v/>
      </c>
    </row>
    <row r="79" spans="1:32" x14ac:dyDescent="0.15">
      <c r="A79" s="313" t="str">
        <f>IF(DRAINAGE!AE33="","","Print")</f>
        <v/>
      </c>
      <c r="B79" s="218" t="str">
        <f>IF(DRAINAGE!A33="","",DRAINAGE!A33)</f>
        <v>ADDITIONAL ITEM</v>
      </c>
      <c r="C79" s="219" t="str">
        <f>IF(DRAINAGE!B33="","",DRAINAGE!B33)</f>
        <v>XX</v>
      </c>
      <c r="D79" s="219" t="str">
        <f>IF(DRAINAGE!C33="","",DRAINAGE!C33)</f>
        <v/>
      </c>
      <c r="E79" s="219" t="str">
        <f>IF(DRAINAGE!D33="","",DRAINAGE!D33)</f>
        <v/>
      </c>
      <c r="F79" s="219" t="str">
        <f>IF(DRAINAGE!E33="","",DRAINAGE!E33)</f>
        <v/>
      </c>
      <c r="G79" s="219" t="str">
        <f>IF(DRAINAGE!F33="","",DRAINAGE!F33)</f>
        <v/>
      </c>
      <c r="H79" s="219" t="str">
        <f>IF(DRAINAGE!G33="","",DRAINAGE!G33)</f>
        <v/>
      </c>
      <c r="I79" s="219" t="str">
        <f>IF(DRAINAGE!H33="","",DRAINAGE!H33)</f>
        <v/>
      </c>
      <c r="J79" s="219" t="str">
        <f>IF(DRAINAGE!I33="","",DRAINAGE!I33)</f>
        <v/>
      </c>
      <c r="K79" s="219" t="str">
        <f>IF(DRAINAGE!J33="","",DRAINAGE!J33)</f>
        <v/>
      </c>
      <c r="L79" s="219" t="str">
        <f>IF(DRAINAGE!K33="","",DRAINAGE!K33)</f>
        <v/>
      </c>
      <c r="M79" s="219" t="str">
        <f>IF(DRAINAGE!L33="","",DRAINAGE!L33)</f>
        <v/>
      </c>
      <c r="N79" s="219" t="str">
        <f>IF(DRAINAGE!M33="","",DRAINAGE!M33)</f>
        <v/>
      </c>
      <c r="O79" s="219" t="str">
        <f>IF(DRAINAGE!N33="","",DRAINAGE!N33)</f>
        <v/>
      </c>
      <c r="P79" s="219" t="str">
        <f>IF(DRAINAGE!O33="","",DRAINAGE!O33)</f>
        <v/>
      </c>
      <c r="Q79" s="219" t="str">
        <f>IF(DRAINAGE!P33="","",DRAINAGE!P33)</f>
        <v/>
      </c>
      <c r="R79" s="219" t="str">
        <f>IF(DRAINAGE!Q33="","",DRAINAGE!Q33)</f>
        <v/>
      </c>
      <c r="S79" s="219" t="str">
        <f>IF(DRAINAGE!R33="","",DRAINAGE!R33)</f>
        <v/>
      </c>
      <c r="T79" s="219" t="str">
        <f>IF(DRAINAGE!S33="","",DRAINAGE!S33)</f>
        <v/>
      </c>
      <c r="U79" s="219"/>
      <c r="V79" s="219"/>
      <c r="W79" s="219"/>
      <c r="X79" s="219"/>
      <c r="Y79" s="219"/>
      <c r="Z79" s="219"/>
      <c r="AA79" s="221" t="str">
        <f>IF(DRAINAGE!AA33="","",DRAINAGE!AA33)</f>
        <v/>
      </c>
      <c r="AB79" s="222" t="str">
        <f>IF(DRAINAGE!Z33="","",DRAINAGE!Z33)</f>
        <v/>
      </c>
      <c r="AC79" s="222" t="str">
        <f>IF(DRAINAGE!AB33="","",DRAINAGE!AB33)</f>
        <v/>
      </c>
      <c r="AD79" s="223" t="str">
        <f>IF(DRAINAGE!AC33="","",DRAINAGE!AC33)</f>
        <v/>
      </c>
      <c r="AE79" s="224" t="str">
        <f>IF(DRAINAGE!AD33="","",DRAINAGE!AD33)</f>
        <v/>
      </c>
      <c r="AF79" s="257" t="str">
        <f>IF(DRAINAGE!AE33="","",DRAINAGE!AE33)</f>
        <v/>
      </c>
    </row>
    <row r="80" spans="1:32" x14ac:dyDescent="0.15">
      <c r="A80" s="313" t="str">
        <f>IF(DRAINAGE!AE34="","","Print")</f>
        <v/>
      </c>
      <c r="B80" s="218" t="str">
        <f>IF(DRAINAGE!A34="","",DRAINAGE!A34)</f>
        <v>ADDITIONAL ITEM</v>
      </c>
      <c r="C80" s="219" t="str">
        <f>IF(DRAINAGE!B34="","",DRAINAGE!B34)</f>
        <v>XX</v>
      </c>
      <c r="D80" s="219" t="str">
        <f>IF(DRAINAGE!C34="","",DRAINAGE!C34)</f>
        <v/>
      </c>
      <c r="E80" s="219" t="str">
        <f>IF(DRAINAGE!D34="","",DRAINAGE!D34)</f>
        <v/>
      </c>
      <c r="F80" s="219" t="str">
        <f>IF(DRAINAGE!E34="","",DRAINAGE!E34)</f>
        <v/>
      </c>
      <c r="G80" s="219" t="str">
        <f>IF(DRAINAGE!F34="","",DRAINAGE!F34)</f>
        <v/>
      </c>
      <c r="H80" s="219" t="str">
        <f>IF(DRAINAGE!G34="","",DRAINAGE!G34)</f>
        <v/>
      </c>
      <c r="I80" s="219" t="str">
        <f>IF(DRAINAGE!H34="","",DRAINAGE!H34)</f>
        <v/>
      </c>
      <c r="J80" s="219" t="str">
        <f>IF(DRAINAGE!I34="","",DRAINAGE!I34)</f>
        <v/>
      </c>
      <c r="K80" s="219" t="str">
        <f>IF(DRAINAGE!J34="","",DRAINAGE!J34)</f>
        <v/>
      </c>
      <c r="L80" s="219" t="str">
        <f>IF(DRAINAGE!K34="","",DRAINAGE!K34)</f>
        <v/>
      </c>
      <c r="M80" s="219" t="str">
        <f>IF(DRAINAGE!L34="","",DRAINAGE!L34)</f>
        <v/>
      </c>
      <c r="N80" s="219" t="str">
        <f>IF(DRAINAGE!M34="","",DRAINAGE!M34)</f>
        <v/>
      </c>
      <c r="O80" s="219" t="str">
        <f>IF(DRAINAGE!N34="","",DRAINAGE!N34)</f>
        <v/>
      </c>
      <c r="P80" s="219" t="str">
        <f>IF(DRAINAGE!O34="","",DRAINAGE!O34)</f>
        <v/>
      </c>
      <c r="Q80" s="219" t="str">
        <f>IF(DRAINAGE!P34="","",DRAINAGE!P34)</f>
        <v/>
      </c>
      <c r="R80" s="219" t="str">
        <f>IF(DRAINAGE!Q34="","",DRAINAGE!Q34)</f>
        <v/>
      </c>
      <c r="S80" s="219" t="str">
        <f>IF(DRAINAGE!R34="","",DRAINAGE!R34)</f>
        <v/>
      </c>
      <c r="T80" s="219" t="str">
        <f>IF(DRAINAGE!S34="","",DRAINAGE!S34)</f>
        <v/>
      </c>
      <c r="U80" s="219"/>
      <c r="V80" s="219"/>
      <c r="W80" s="219"/>
      <c r="X80" s="219"/>
      <c r="Y80" s="219"/>
      <c r="Z80" s="219"/>
      <c r="AA80" s="221" t="str">
        <f>IF(DRAINAGE!AA34="","",DRAINAGE!AA34)</f>
        <v/>
      </c>
      <c r="AB80" s="222" t="str">
        <f>IF(DRAINAGE!Z34="","",DRAINAGE!Z34)</f>
        <v/>
      </c>
      <c r="AC80" s="222" t="str">
        <f>IF(DRAINAGE!AB34="","",DRAINAGE!AB34)</f>
        <v/>
      </c>
      <c r="AD80" s="223" t="str">
        <f>IF(DRAINAGE!AC34="","",DRAINAGE!AC34)</f>
        <v/>
      </c>
      <c r="AE80" s="224" t="str">
        <f>IF(DRAINAGE!AD34="","",DRAINAGE!AD34)</f>
        <v/>
      </c>
      <c r="AF80" s="257" t="str">
        <f>IF(DRAINAGE!AE34="","",DRAINAGE!AE34)</f>
        <v/>
      </c>
    </row>
    <row r="81" spans="1:32" x14ac:dyDescent="0.15">
      <c r="A81" s="313" t="str">
        <f>IF(DRAINAGE!AE35="","","Print")</f>
        <v/>
      </c>
      <c r="B81" s="218" t="str">
        <f>IF(DRAINAGE!A35="","",DRAINAGE!A35)</f>
        <v>ADDITIONAL ITEM</v>
      </c>
      <c r="C81" s="219" t="str">
        <f>IF(DRAINAGE!B35="","",DRAINAGE!B35)</f>
        <v>XX</v>
      </c>
      <c r="D81" s="219" t="str">
        <f>IF(DRAINAGE!C35="","",DRAINAGE!C35)</f>
        <v/>
      </c>
      <c r="E81" s="219" t="str">
        <f>IF(DRAINAGE!D35="","",DRAINAGE!D35)</f>
        <v/>
      </c>
      <c r="F81" s="219" t="str">
        <f>IF(DRAINAGE!E35="","",DRAINAGE!E35)</f>
        <v/>
      </c>
      <c r="G81" s="219" t="str">
        <f>IF(DRAINAGE!F35="","",DRAINAGE!F35)</f>
        <v/>
      </c>
      <c r="H81" s="219" t="str">
        <f>IF(DRAINAGE!G35="","",DRAINAGE!G35)</f>
        <v/>
      </c>
      <c r="I81" s="219" t="str">
        <f>IF(DRAINAGE!H35="","",DRAINAGE!H35)</f>
        <v/>
      </c>
      <c r="J81" s="219" t="str">
        <f>IF(DRAINAGE!I35="","",DRAINAGE!I35)</f>
        <v/>
      </c>
      <c r="K81" s="219" t="str">
        <f>IF(DRAINAGE!J35="","",DRAINAGE!J35)</f>
        <v/>
      </c>
      <c r="L81" s="219" t="str">
        <f>IF(DRAINAGE!K35="","",DRAINAGE!K35)</f>
        <v/>
      </c>
      <c r="M81" s="219" t="str">
        <f>IF(DRAINAGE!L35="","",DRAINAGE!L35)</f>
        <v/>
      </c>
      <c r="N81" s="219" t="str">
        <f>IF(DRAINAGE!M35="","",DRAINAGE!M35)</f>
        <v/>
      </c>
      <c r="O81" s="219" t="str">
        <f>IF(DRAINAGE!N35="","",DRAINAGE!N35)</f>
        <v/>
      </c>
      <c r="P81" s="219" t="str">
        <f>IF(DRAINAGE!O35="","",DRAINAGE!O35)</f>
        <v/>
      </c>
      <c r="Q81" s="219" t="str">
        <f>IF(DRAINAGE!P35="","",DRAINAGE!P35)</f>
        <v/>
      </c>
      <c r="R81" s="219" t="str">
        <f>IF(DRAINAGE!Q35="","",DRAINAGE!Q35)</f>
        <v/>
      </c>
      <c r="S81" s="219" t="str">
        <f>IF(DRAINAGE!R35="","",DRAINAGE!R35)</f>
        <v/>
      </c>
      <c r="T81" s="219" t="str">
        <f>IF(DRAINAGE!S35="","",DRAINAGE!S35)</f>
        <v/>
      </c>
      <c r="U81" s="219"/>
      <c r="V81" s="219"/>
      <c r="W81" s="219"/>
      <c r="X81" s="219"/>
      <c r="Y81" s="219"/>
      <c r="Z81" s="219"/>
      <c r="AA81" s="221" t="str">
        <f>IF(DRAINAGE!AA35="","",DRAINAGE!AA35)</f>
        <v/>
      </c>
      <c r="AB81" s="222" t="str">
        <f>IF(DRAINAGE!Z35="","",DRAINAGE!Z35)</f>
        <v/>
      </c>
      <c r="AC81" s="222" t="str">
        <f>IF(DRAINAGE!AB35="","",DRAINAGE!AB35)</f>
        <v/>
      </c>
      <c r="AD81" s="223" t="str">
        <f>IF(DRAINAGE!AC35="","",DRAINAGE!AC35)</f>
        <v/>
      </c>
      <c r="AE81" s="224" t="str">
        <f>IF(DRAINAGE!AD35="","",DRAINAGE!AD35)</f>
        <v/>
      </c>
      <c r="AF81" s="257" t="str">
        <f>IF(DRAINAGE!AE35="","",DRAINAGE!AE35)</f>
        <v/>
      </c>
    </row>
    <row r="82" spans="1:32" x14ac:dyDescent="0.15">
      <c r="A82" s="313" t="str">
        <f>IF(DRAINAGE!AE36="","","Print")</f>
        <v/>
      </c>
      <c r="B82" s="218" t="str">
        <f>IF(DRAINAGE!A36="","",DRAINAGE!A36)</f>
        <v>ADDITIONAL ITEM</v>
      </c>
      <c r="C82" s="219" t="str">
        <f>IF(DRAINAGE!B36="","",DRAINAGE!B36)</f>
        <v>XX</v>
      </c>
      <c r="D82" s="219" t="str">
        <f>IF(DRAINAGE!C36="","",DRAINAGE!C36)</f>
        <v/>
      </c>
      <c r="E82" s="219" t="str">
        <f>IF(DRAINAGE!D36="","",DRAINAGE!D36)</f>
        <v/>
      </c>
      <c r="F82" s="219" t="str">
        <f>IF(DRAINAGE!E36="","",DRAINAGE!E36)</f>
        <v/>
      </c>
      <c r="G82" s="219" t="str">
        <f>IF(DRAINAGE!F36="","",DRAINAGE!F36)</f>
        <v/>
      </c>
      <c r="H82" s="219" t="str">
        <f>IF(DRAINAGE!G36="","",DRAINAGE!G36)</f>
        <v/>
      </c>
      <c r="I82" s="219" t="str">
        <f>IF(DRAINAGE!H36="","",DRAINAGE!H36)</f>
        <v/>
      </c>
      <c r="J82" s="219" t="str">
        <f>IF(DRAINAGE!I36="","",DRAINAGE!I36)</f>
        <v/>
      </c>
      <c r="K82" s="219" t="str">
        <f>IF(DRAINAGE!J36="","",DRAINAGE!J36)</f>
        <v/>
      </c>
      <c r="L82" s="219" t="str">
        <f>IF(DRAINAGE!K36="","",DRAINAGE!K36)</f>
        <v/>
      </c>
      <c r="M82" s="219" t="str">
        <f>IF(DRAINAGE!L36="","",DRAINAGE!L36)</f>
        <v/>
      </c>
      <c r="N82" s="219" t="str">
        <f>IF(DRAINAGE!M36="","",DRAINAGE!M36)</f>
        <v/>
      </c>
      <c r="O82" s="219" t="str">
        <f>IF(DRAINAGE!N36="","",DRAINAGE!N36)</f>
        <v/>
      </c>
      <c r="P82" s="219" t="str">
        <f>IF(DRAINAGE!O36="","",DRAINAGE!O36)</f>
        <v/>
      </c>
      <c r="Q82" s="219" t="str">
        <f>IF(DRAINAGE!P36="","",DRAINAGE!P36)</f>
        <v/>
      </c>
      <c r="R82" s="219" t="str">
        <f>IF(DRAINAGE!Q36="","",DRAINAGE!Q36)</f>
        <v/>
      </c>
      <c r="S82" s="219" t="str">
        <f>IF(DRAINAGE!R36="","",DRAINAGE!R36)</f>
        <v/>
      </c>
      <c r="T82" s="219" t="str">
        <f>IF(DRAINAGE!S36="","",DRAINAGE!S36)</f>
        <v/>
      </c>
      <c r="U82" s="219"/>
      <c r="V82" s="219"/>
      <c r="W82" s="219"/>
      <c r="X82" s="219"/>
      <c r="Y82" s="219"/>
      <c r="Z82" s="219"/>
      <c r="AA82" s="221" t="str">
        <f>IF(DRAINAGE!AA36="","",DRAINAGE!AA36)</f>
        <v/>
      </c>
      <c r="AB82" s="222" t="str">
        <f>IF(DRAINAGE!Z36="","",DRAINAGE!Z36)</f>
        <v/>
      </c>
      <c r="AC82" s="222" t="str">
        <f>IF(DRAINAGE!AB36="","",DRAINAGE!AB36)</f>
        <v/>
      </c>
      <c r="AD82" s="223" t="str">
        <f>IF(DRAINAGE!AC36="","",DRAINAGE!AC36)</f>
        <v/>
      </c>
      <c r="AE82" s="224" t="str">
        <f>IF(DRAINAGE!AD36="","",DRAINAGE!AD36)</f>
        <v/>
      </c>
      <c r="AF82" s="257" t="str">
        <f>IF(DRAINAGE!AE36="","",DRAINAGE!AE36)</f>
        <v/>
      </c>
    </row>
    <row r="83" spans="1:32" x14ac:dyDescent="0.15">
      <c r="A83" s="313" t="str">
        <f>IF(DRAINAGE!AE37="","","Print")</f>
        <v/>
      </c>
      <c r="B83" s="218" t="str">
        <f>IF(DRAINAGE!A37="","",DRAINAGE!A37)</f>
        <v>ADDITIONAL ITEM</v>
      </c>
      <c r="C83" s="219" t="str">
        <f>IF(DRAINAGE!B37="","",DRAINAGE!B37)</f>
        <v>XX</v>
      </c>
      <c r="D83" s="219" t="str">
        <f>IF(DRAINAGE!C37="","",DRAINAGE!C37)</f>
        <v/>
      </c>
      <c r="E83" s="219" t="str">
        <f>IF(DRAINAGE!D37="","",DRAINAGE!D37)</f>
        <v/>
      </c>
      <c r="F83" s="219" t="str">
        <f>IF(DRAINAGE!E37="","",DRAINAGE!E37)</f>
        <v/>
      </c>
      <c r="G83" s="219" t="str">
        <f>IF(DRAINAGE!F37="","",DRAINAGE!F37)</f>
        <v/>
      </c>
      <c r="H83" s="219" t="str">
        <f>IF(DRAINAGE!G37="","",DRAINAGE!G37)</f>
        <v/>
      </c>
      <c r="I83" s="219" t="str">
        <f>IF(DRAINAGE!H37="","",DRAINAGE!H37)</f>
        <v/>
      </c>
      <c r="J83" s="219" t="str">
        <f>IF(DRAINAGE!I37="","",DRAINAGE!I37)</f>
        <v/>
      </c>
      <c r="K83" s="219" t="str">
        <f>IF(DRAINAGE!J37="","",DRAINAGE!J37)</f>
        <v/>
      </c>
      <c r="L83" s="219" t="str">
        <f>IF(DRAINAGE!K37="","",DRAINAGE!K37)</f>
        <v/>
      </c>
      <c r="M83" s="219" t="str">
        <f>IF(DRAINAGE!L37="","",DRAINAGE!L37)</f>
        <v/>
      </c>
      <c r="N83" s="219" t="str">
        <f>IF(DRAINAGE!M37="","",DRAINAGE!M37)</f>
        <v/>
      </c>
      <c r="O83" s="219" t="str">
        <f>IF(DRAINAGE!N37="","",DRAINAGE!N37)</f>
        <v/>
      </c>
      <c r="P83" s="219" t="str">
        <f>IF(DRAINAGE!O37="","",DRAINAGE!O37)</f>
        <v/>
      </c>
      <c r="Q83" s="219" t="str">
        <f>IF(DRAINAGE!P37="","",DRAINAGE!P37)</f>
        <v/>
      </c>
      <c r="R83" s="219" t="str">
        <f>IF(DRAINAGE!Q37="","",DRAINAGE!Q37)</f>
        <v/>
      </c>
      <c r="S83" s="219" t="str">
        <f>IF(DRAINAGE!R37="","",DRAINAGE!R37)</f>
        <v/>
      </c>
      <c r="T83" s="219" t="str">
        <f>IF(DRAINAGE!S37="","",DRAINAGE!S37)</f>
        <v/>
      </c>
      <c r="U83" s="219"/>
      <c r="V83" s="219"/>
      <c r="W83" s="219"/>
      <c r="X83" s="219"/>
      <c r="Y83" s="219"/>
      <c r="Z83" s="219"/>
      <c r="AA83" s="221" t="str">
        <f>IF(DRAINAGE!AA37="","",DRAINAGE!AA37)</f>
        <v/>
      </c>
      <c r="AB83" s="222" t="str">
        <f>IF(DRAINAGE!Z37="","",DRAINAGE!Z37)</f>
        <v/>
      </c>
      <c r="AC83" s="222" t="str">
        <f>IF(DRAINAGE!AB37="","",DRAINAGE!AB37)</f>
        <v/>
      </c>
      <c r="AD83" s="223" t="str">
        <f>IF(DRAINAGE!AC37="","",DRAINAGE!AC37)</f>
        <v/>
      </c>
      <c r="AE83" s="224" t="str">
        <f>IF(DRAINAGE!AD37="","",DRAINAGE!AD37)</f>
        <v/>
      </c>
      <c r="AF83" s="257" t="str">
        <f>IF(DRAINAGE!AE37="","",DRAINAGE!AE37)</f>
        <v/>
      </c>
    </row>
    <row r="84" spans="1:32" x14ac:dyDescent="0.15">
      <c r="A84" s="313" t="str">
        <f>IF(DRAINAGE!AE38="","","Print")</f>
        <v/>
      </c>
      <c r="B84" s="218" t="str">
        <f>IF(DRAINAGE!A38="","",DRAINAGE!A38)</f>
        <v>ADDITIONAL ITEM</v>
      </c>
      <c r="C84" s="219" t="str">
        <f>IF(DRAINAGE!B38="","",DRAINAGE!B38)</f>
        <v>XX</v>
      </c>
      <c r="D84" s="219" t="str">
        <f>IF(DRAINAGE!C38="","",DRAINAGE!C38)</f>
        <v/>
      </c>
      <c r="E84" s="219" t="str">
        <f>IF(DRAINAGE!D38="","",DRAINAGE!D38)</f>
        <v/>
      </c>
      <c r="F84" s="219" t="str">
        <f>IF(DRAINAGE!E38="","",DRAINAGE!E38)</f>
        <v/>
      </c>
      <c r="G84" s="219" t="str">
        <f>IF(DRAINAGE!F38="","",DRAINAGE!F38)</f>
        <v/>
      </c>
      <c r="H84" s="219" t="str">
        <f>IF(DRAINAGE!G38="","",DRAINAGE!G38)</f>
        <v/>
      </c>
      <c r="I84" s="219" t="str">
        <f>IF(DRAINAGE!H38="","",DRAINAGE!H38)</f>
        <v/>
      </c>
      <c r="J84" s="219" t="str">
        <f>IF(DRAINAGE!I38="","",DRAINAGE!I38)</f>
        <v/>
      </c>
      <c r="K84" s="219" t="str">
        <f>IF(DRAINAGE!J38="","",DRAINAGE!J38)</f>
        <v/>
      </c>
      <c r="L84" s="219" t="str">
        <f>IF(DRAINAGE!K38="","",DRAINAGE!K38)</f>
        <v/>
      </c>
      <c r="M84" s="219" t="str">
        <f>IF(DRAINAGE!L38="","",DRAINAGE!L38)</f>
        <v/>
      </c>
      <c r="N84" s="219" t="str">
        <f>IF(DRAINAGE!M38="","",DRAINAGE!M38)</f>
        <v/>
      </c>
      <c r="O84" s="219" t="str">
        <f>IF(DRAINAGE!N38="","",DRAINAGE!N38)</f>
        <v/>
      </c>
      <c r="P84" s="219" t="str">
        <f>IF(DRAINAGE!O38="","",DRAINAGE!O38)</f>
        <v/>
      </c>
      <c r="Q84" s="219" t="str">
        <f>IF(DRAINAGE!P38="","",DRAINAGE!P38)</f>
        <v/>
      </c>
      <c r="R84" s="219" t="str">
        <f>IF(DRAINAGE!Q38="","",DRAINAGE!Q38)</f>
        <v/>
      </c>
      <c r="S84" s="219" t="str">
        <f>IF(DRAINAGE!R38="","",DRAINAGE!R38)</f>
        <v/>
      </c>
      <c r="T84" s="219" t="str">
        <f>IF(DRAINAGE!S38="","",DRAINAGE!S38)</f>
        <v/>
      </c>
      <c r="U84" s="219"/>
      <c r="V84" s="219"/>
      <c r="W84" s="219"/>
      <c r="X84" s="219"/>
      <c r="Y84" s="219"/>
      <c r="Z84" s="219"/>
      <c r="AA84" s="221" t="str">
        <f>IF(DRAINAGE!AA38="","",DRAINAGE!AA38)</f>
        <v/>
      </c>
      <c r="AB84" s="222" t="str">
        <f>IF(DRAINAGE!Z38="","",DRAINAGE!Z38)</f>
        <v/>
      </c>
      <c r="AC84" s="222" t="str">
        <f>IF(DRAINAGE!AB38="","",DRAINAGE!AB38)</f>
        <v/>
      </c>
      <c r="AD84" s="223" t="str">
        <f>IF(DRAINAGE!AC38="","",DRAINAGE!AC38)</f>
        <v/>
      </c>
      <c r="AE84" s="224" t="str">
        <f>IF(DRAINAGE!AD38="","",DRAINAGE!AD38)</f>
        <v/>
      </c>
      <c r="AF84" s="257" t="str">
        <f>IF(DRAINAGE!AE38="","",DRAINAGE!AE38)</f>
        <v/>
      </c>
    </row>
    <row r="85" spans="1:32" x14ac:dyDescent="0.15">
      <c r="A85" s="313" t="str">
        <f>IF(DRAINAGE!AE39="","","Print")</f>
        <v/>
      </c>
      <c r="B85" s="218" t="str">
        <f>IF(DRAINAGE!A39="","",DRAINAGE!A39)</f>
        <v>ADDITIONAL ITEM</v>
      </c>
      <c r="C85" s="219" t="str">
        <f>IF(DRAINAGE!B39="","",DRAINAGE!B39)</f>
        <v>XX</v>
      </c>
      <c r="D85" s="219" t="str">
        <f>IF(DRAINAGE!C39="","",DRAINAGE!C39)</f>
        <v/>
      </c>
      <c r="E85" s="219" t="str">
        <f>IF(DRAINAGE!D39="","",DRAINAGE!D39)</f>
        <v/>
      </c>
      <c r="F85" s="219" t="str">
        <f>IF(DRAINAGE!E39="","",DRAINAGE!E39)</f>
        <v/>
      </c>
      <c r="G85" s="219" t="str">
        <f>IF(DRAINAGE!F39="","",DRAINAGE!F39)</f>
        <v/>
      </c>
      <c r="H85" s="219" t="str">
        <f>IF(DRAINAGE!G39="","",DRAINAGE!G39)</f>
        <v/>
      </c>
      <c r="I85" s="219" t="str">
        <f>IF(DRAINAGE!H39="","",DRAINAGE!H39)</f>
        <v/>
      </c>
      <c r="J85" s="219" t="str">
        <f>IF(DRAINAGE!I39="","",DRAINAGE!I39)</f>
        <v/>
      </c>
      <c r="K85" s="219" t="str">
        <f>IF(DRAINAGE!J39="","",DRAINAGE!J39)</f>
        <v/>
      </c>
      <c r="L85" s="219" t="str">
        <f>IF(DRAINAGE!K39="","",DRAINAGE!K39)</f>
        <v/>
      </c>
      <c r="M85" s="219" t="str">
        <f>IF(DRAINAGE!L39="","",DRAINAGE!L39)</f>
        <v/>
      </c>
      <c r="N85" s="219" t="str">
        <f>IF(DRAINAGE!M39="","",DRAINAGE!M39)</f>
        <v/>
      </c>
      <c r="O85" s="219" t="str">
        <f>IF(DRAINAGE!N39="","",DRAINAGE!N39)</f>
        <v/>
      </c>
      <c r="P85" s="219" t="str">
        <f>IF(DRAINAGE!O39="","",DRAINAGE!O39)</f>
        <v/>
      </c>
      <c r="Q85" s="219" t="str">
        <f>IF(DRAINAGE!P39="","",DRAINAGE!P39)</f>
        <v/>
      </c>
      <c r="R85" s="219" t="str">
        <f>IF(DRAINAGE!Q39="","",DRAINAGE!Q39)</f>
        <v/>
      </c>
      <c r="S85" s="219" t="str">
        <f>IF(DRAINAGE!R39="","",DRAINAGE!R39)</f>
        <v/>
      </c>
      <c r="T85" s="219" t="str">
        <f>IF(DRAINAGE!S39="","",DRAINAGE!S39)</f>
        <v/>
      </c>
      <c r="U85" s="219"/>
      <c r="V85" s="219"/>
      <c r="W85" s="219"/>
      <c r="X85" s="219"/>
      <c r="Y85" s="219"/>
      <c r="Z85" s="219"/>
      <c r="AA85" s="221" t="str">
        <f>IF(DRAINAGE!AA39="","",DRAINAGE!AA39)</f>
        <v/>
      </c>
      <c r="AB85" s="222" t="str">
        <f>IF(DRAINAGE!Z39="","",DRAINAGE!Z39)</f>
        <v/>
      </c>
      <c r="AC85" s="222" t="str">
        <f>IF(DRAINAGE!AB39="","",DRAINAGE!AB39)</f>
        <v/>
      </c>
      <c r="AD85" s="223" t="str">
        <f>IF(DRAINAGE!AC39="","",DRAINAGE!AC39)</f>
        <v/>
      </c>
      <c r="AE85" s="224" t="str">
        <f>IF(DRAINAGE!AD39="","",DRAINAGE!AD39)</f>
        <v/>
      </c>
      <c r="AF85" s="257" t="str">
        <f>IF(DRAINAGE!AE39="","",DRAINAGE!AE39)</f>
        <v/>
      </c>
    </row>
    <row r="86" spans="1:32" x14ac:dyDescent="0.15">
      <c r="A86" s="313" t="str">
        <f>IF(AF86&gt;0,"Print","")</f>
        <v/>
      </c>
      <c r="B86" s="225"/>
      <c r="C86" s="226"/>
      <c r="D86" s="226"/>
      <c r="E86" s="226"/>
      <c r="F86" s="226"/>
      <c r="G86" s="226"/>
      <c r="H86" s="226"/>
      <c r="I86" s="226"/>
      <c r="J86" s="226"/>
      <c r="K86" s="226"/>
      <c r="L86" s="226"/>
      <c r="M86" s="226"/>
      <c r="N86" s="226"/>
      <c r="O86" s="226"/>
      <c r="P86" s="226"/>
      <c r="Q86" s="226"/>
      <c r="R86" s="226"/>
      <c r="S86" s="226"/>
      <c r="T86" s="226"/>
      <c r="U86" s="226"/>
      <c r="V86" s="226"/>
      <c r="W86" s="226"/>
      <c r="X86" s="226"/>
      <c r="Y86" s="226"/>
      <c r="Z86" s="226"/>
      <c r="AA86" s="227"/>
      <c r="AB86" s="226"/>
      <c r="AC86" s="226"/>
      <c r="AD86" s="228"/>
      <c r="AE86" s="229" t="str">
        <f>IF(DRAINAGE!AD40="","",DRAINAGE!AD40)</f>
        <v>SUBTOTAL:</v>
      </c>
      <c r="AF86" s="258" t="str">
        <f>IF(DRAINAGE!AE40="","",DRAINAGE!AE40)</f>
        <v/>
      </c>
    </row>
    <row r="87" spans="1:32" x14ac:dyDescent="0.15">
      <c r="A87" s="313" t="str">
        <f>IF(AND(AF86&gt;0,AF107&gt;0),"Print",IF(AF107&gt;0,"Print",""))</f>
        <v/>
      </c>
      <c r="B87" s="230"/>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4"/>
      <c r="AB87" s="193"/>
      <c r="AC87" s="193"/>
      <c r="AD87" s="211"/>
      <c r="AE87" s="211"/>
      <c r="AF87" s="255"/>
    </row>
    <row r="88" spans="1:32" x14ac:dyDescent="0.15">
      <c r="A88" s="313" t="str">
        <f>IF(AF107&gt;0,"Print","")</f>
        <v/>
      </c>
      <c r="B88" s="213" t="str">
        <f>IF(DRAINAGE!A42="","",DRAINAGE!A42)</f>
        <v>RCP CULVERTS (WITH WATER TIGHT JOINTS)</v>
      </c>
      <c r="C88" s="214"/>
      <c r="D88" s="214"/>
      <c r="E88" s="214"/>
      <c r="F88" s="214"/>
      <c r="G88" s="214"/>
      <c r="H88" s="214"/>
      <c r="I88" s="214"/>
      <c r="J88" s="214"/>
      <c r="K88" s="214"/>
      <c r="L88" s="214"/>
      <c r="M88" s="214"/>
      <c r="N88" s="214"/>
      <c r="O88" s="214"/>
      <c r="P88" s="214"/>
      <c r="Q88" s="214"/>
      <c r="R88" s="214"/>
      <c r="S88" s="214"/>
      <c r="T88" s="214"/>
      <c r="U88" s="214"/>
      <c r="V88" s="214"/>
      <c r="W88" s="214"/>
      <c r="X88" s="214"/>
      <c r="Y88" s="214"/>
      <c r="Z88" s="214"/>
      <c r="AA88" s="215"/>
      <c r="AB88" s="214"/>
      <c r="AC88" s="214"/>
      <c r="AD88" s="216"/>
      <c r="AE88" s="216"/>
      <c r="AF88" s="256"/>
    </row>
    <row r="89" spans="1:32" x14ac:dyDescent="0.15">
      <c r="A89" s="313" t="str">
        <f>IF(DRAINAGE!AE43="","","Print")</f>
        <v/>
      </c>
      <c r="B89" s="218" t="str">
        <f>IF(DRAINAGE!A43="","",DRAINAGE!A43)</f>
        <v>18" RCP STORM DRAIN (WATER TIGHT JOINTS)</v>
      </c>
      <c r="C89" s="219" t="str">
        <f>IF(DRAINAGE!B43="","",DRAINAGE!B43)</f>
        <v>LF</v>
      </c>
      <c r="D89" s="219" t="str">
        <f>IF(DRAINAGE!C43="","",DRAINAGE!C43)</f>
        <v/>
      </c>
      <c r="E89" s="219" t="str">
        <f>IF(DRAINAGE!D43="","",DRAINAGE!D43)</f>
        <v/>
      </c>
      <c r="F89" s="219" t="str">
        <f>IF(DRAINAGE!E43="","",DRAINAGE!E43)</f>
        <v/>
      </c>
      <c r="G89" s="219" t="str">
        <f>IF(DRAINAGE!F43="","",DRAINAGE!F43)</f>
        <v/>
      </c>
      <c r="H89" s="219" t="str">
        <f>IF(DRAINAGE!G43="","",DRAINAGE!G43)</f>
        <v/>
      </c>
      <c r="I89" s="219" t="str">
        <f>IF(DRAINAGE!H43="","",DRAINAGE!H43)</f>
        <v/>
      </c>
      <c r="J89" s="219" t="str">
        <f>IF(DRAINAGE!I43="","",DRAINAGE!I43)</f>
        <v/>
      </c>
      <c r="K89" s="219" t="str">
        <f>IF(DRAINAGE!J43="","",DRAINAGE!J43)</f>
        <v/>
      </c>
      <c r="L89" s="219" t="str">
        <f>IF(DRAINAGE!K43="","",DRAINAGE!K43)</f>
        <v/>
      </c>
      <c r="M89" s="219" t="str">
        <f>IF(DRAINAGE!L43="","",DRAINAGE!L43)</f>
        <v/>
      </c>
      <c r="N89" s="219" t="str">
        <f>IF(DRAINAGE!M43="","",DRAINAGE!M43)</f>
        <v/>
      </c>
      <c r="O89" s="219" t="str">
        <f>IF(DRAINAGE!N43="","",DRAINAGE!N43)</f>
        <v/>
      </c>
      <c r="P89" s="219" t="str">
        <f>IF(DRAINAGE!O43="","",DRAINAGE!O43)</f>
        <v/>
      </c>
      <c r="Q89" s="219" t="str">
        <f>IF(DRAINAGE!P43="","",DRAINAGE!P43)</f>
        <v/>
      </c>
      <c r="R89" s="219" t="str">
        <f>IF(DRAINAGE!Q43="","",DRAINAGE!Q43)</f>
        <v/>
      </c>
      <c r="S89" s="219" t="str">
        <f>IF(DRAINAGE!R43="","",DRAINAGE!R43)</f>
        <v/>
      </c>
      <c r="T89" s="219" t="str">
        <f>IF(DRAINAGE!S43="","",DRAINAGE!S43)</f>
        <v/>
      </c>
      <c r="U89" s="219"/>
      <c r="V89" s="219"/>
      <c r="W89" s="219"/>
      <c r="X89" s="219"/>
      <c r="Y89" s="219"/>
      <c r="Z89" s="219"/>
      <c r="AA89" s="221" t="str">
        <f>IF(DRAINAGE!AA43="","",DRAINAGE!AA43)</f>
        <v/>
      </c>
      <c r="AB89" s="233" t="str">
        <f>IF(DRAINAGE!Z43="","",DRAINAGE!Z43)</f>
        <v/>
      </c>
      <c r="AC89" s="233" t="str">
        <f>IF(DRAINAGE!AB43="","",DRAINAGE!AB43)</f>
        <v/>
      </c>
      <c r="AD89" s="223">
        <f>IF(DRAINAGE!AC43="","",DRAINAGE!AC43)</f>
        <v>129.68</v>
      </c>
      <c r="AE89" s="224" t="str">
        <f>IF(DRAINAGE!AD43="","",DRAINAGE!AD43)</f>
        <v/>
      </c>
      <c r="AF89" s="257" t="str">
        <f>IF(DRAINAGE!AE43="","",DRAINAGE!AE43)</f>
        <v/>
      </c>
    </row>
    <row r="90" spans="1:32" x14ac:dyDescent="0.15">
      <c r="A90" s="313" t="str">
        <f>IF(DRAINAGE!AE44="","","Print")</f>
        <v/>
      </c>
      <c r="B90" s="218" t="str">
        <f>IF(DRAINAGE!A44="","",DRAINAGE!A44)</f>
        <v>24" RCP STORM DRAIN (WATER TIGHT JOINTS)</v>
      </c>
      <c r="C90" s="219" t="str">
        <f>IF(DRAINAGE!B44="","",DRAINAGE!B44)</f>
        <v>LF</v>
      </c>
      <c r="D90" s="219" t="str">
        <f>IF(DRAINAGE!C44="","",DRAINAGE!C44)</f>
        <v/>
      </c>
      <c r="E90" s="219" t="str">
        <f>IF(DRAINAGE!D44="","",DRAINAGE!D44)</f>
        <v/>
      </c>
      <c r="F90" s="219" t="str">
        <f>IF(DRAINAGE!E44="","",DRAINAGE!E44)</f>
        <v/>
      </c>
      <c r="G90" s="219" t="str">
        <f>IF(DRAINAGE!F44="","",DRAINAGE!F44)</f>
        <v/>
      </c>
      <c r="H90" s="219" t="str">
        <f>IF(DRAINAGE!G44="","",DRAINAGE!G44)</f>
        <v/>
      </c>
      <c r="I90" s="219" t="str">
        <f>IF(DRAINAGE!H44="","",DRAINAGE!H44)</f>
        <v/>
      </c>
      <c r="J90" s="219" t="str">
        <f>IF(DRAINAGE!I44="","",DRAINAGE!I44)</f>
        <v/>
      </c>
      <c r="K90" s="219" t="str">
        <f>IF(DRAINAGE!J44="","",DRAINAGE!J44)</f>
        <v/>
      </c>
      <c r="L90" s="219" t="str">
        <f>IF(DRAINAGE!K44="","",DRAINAGE!K44)</f>
        <v/>
      </c>
      <c r="M90" s="219" t="str">
        <f>IF(DRAINAGE!L44="","",DRAINAGE!L44)</f>
        <v/>
      </c>
      <c r="N90" s="219" t="str">
        <f>IF(DRAINAGE!M44="","",DRAINAGE!M44)</f>
        <v/>
      </c>
      <c r="O90" s="219" t="str">
        <f>IF(DRAINAGE!N44="","",DRAINAGE!N44)</f>
        <v/>
      </c>
      <c r="P90" s="219" t="str">
        <f>IF(DRAINAGE!O44="","",DRAINAGE!O44)</f>
        <v/>
      </c>
      <c r="Q90" s="219" t="str">
        <f>IF(DRAINAGE!P44="","",DRAINAGE!P44)</f>
        <v/>
      </c>
      <c r="R90" s="219" t="str">
        <f>IF(DRAINAGE!Q44="","",DRAINAGE!Q44)</f>
        <v/>
      </c>
      <c r="S90" s="219" t="str">
        <f>IF(DRAINAGE!R44="","",DRAINAGE!R44)</f>
        <v/>
      </c>
      <c r="T90" s="219" t="str">
        <f>IF(DRAINAGE!S44="","",DRAINAGE!S44)</f>
        <v/>
      </c>
      <c r="U90" s="219"/>
      <c r="V90" s="219"/>
      <c r="W90" s="219"/>
      <c r="X90" s="219"/>
      <c r="Y90" s="219"/>
      <c r="Z90" s="219"/>
      <c r="AA90" s="221" t="str">
        <f>IF(DRAINAGE!AA44="","",DRAINAGE!AA44)</f>
        <v/>
      </c>
      <c r="AB90" s="233" t="str">
        <f>IF(DRAINAGE!Z44="","",DRAINAGE!Z44)</f>
        <v/>
      </c>
      <c r="AC90" s="233" t="str">
        <f>IF(DRAINAGE!AB44="","",DRAINAGE!AB44)</f>
        <v/>
      </c>
      <c r="AD90" s="223">
        <f>IF(DRAINAGE!AC44="","",DRAINAGE!AC44)</f>
        <v>150.15</v>
      </c>
      <c r="AE90" s="224" t="str">
        <f>IF(DRAINAGE!AD44="","",DRAINAGE!AD44)</f>
        <v/>
      </c>
      <c r="AF90" s="257" t="str">
        <f>IF(DRAINAGE!AE44="","",DRAINAGE!AE44)</f>
        <v/>
      </c>
    </row>
    <row r="91" spans="1:32" x14ac:dyDescent="0.15">
      <c r="A91" s="313" t="str">
        <f>IF(DRAINAGE!AE45="","","Print")</f>
        <v/>
      </c>
      <c r="B91" s="218" t="str">
        <f>IF(DRAINAGE!A45="","",DRAINAGE!A45)</f>
        <v>30" RCP STORM DRAIN (WATER TIGHT JOINTS)</v>
      </c>
      <c r="C91" s="219" t="str">
        <f>IF(DRAINAGE!B45="","",DRAINAGE!B45)</f>
        <v>LF</v>
      </c>
      <c r="D91" s="219" t="str">
        <f>IF(DRAINAGE!C45="","",DRAINAGE!C45)</f>
        <v/>
      </c>
      <c r="E91" s="219" t="str">
        <f>IF(DRAINAGE!D45="","",DRAINAGE!D45)</f>
        <v/>
      </c>
      <c r="F91" s="219" t="str">
        <f>IF(DRAINAGE!E45="","",DRAINAGE!E45)</f>
        <v/>
      </c>
      <c r="G91" s="219" t="str">
        <f>IF(DRAINAGE!F45="","",DRAINAGE!F45)</f>
        <v/>
      </c>
      <c r="H91" s="219" t="str">
        <f>IF(DRAINAGE!G45="","",DRAINAGE!G45)</f>
        <v/>
      </c>
      <c r="I91" s="219" t="str">
        <f>IF(DRAINAGE!H45="","",DRAINAGE!H45)</f>
        <v/>
      </c>
      <c r="J91" s="219" t="str">
        <f>IF(DRAINAGE!I45="","",DRAINAGE!I45)</f>
        <v/>
      </c>
      <c r="K91" s="219" t="str">
        <f>IF(DRAINAGE!J45="","",DRAINAGE!J45)</f>
        <v/>
      </c>
      <c r="L91" s="219" t="str">
        <f>IF(DRAINAGE!K45="","",DRAINAGE!K45)</f>
        <v/>
      </c>
      <c r="M91" s="219" t="str">
        <f>IF(DRAINAGE!L45="","",DRAINAGE!L45)</f>
        <v/>
      </c>
      <c r="N91" s="219" t="str">
        <f>IF(DRAINAGE!M45="","",DRAINAGE!M45)</f>
        <v/>
      </c>
      <c r="O91" s="219" t="str">
        <f>IF(DRAINAGE!N45="","",DRAINAGE!N45)</f>
        <v/>
      </c>
      <c r="P91" s="219" t="str">
        <f>IF(DRAINAGE!O45="","",DRAINAGE!O45)</f>
        <v/>
      </c>
      <c r="Q91" s="219" t="str">
        <f>IF(DRAINAGE!P45="","",DRAINAGE!P45)</f>
        <v/>
      </c>
      <c r="R91" s="219" t="str">
        <f>IF(DRAINAGE!Q45="","",DRAINAGE!Q45)</f>
        <v/>
      </c>
      <c r="S91" s="219" t="str">
        <f>IF(DRAINAGE!R45="","",DRAINAGE!R45)</f>
        <v/>
      </c>
      <c r="T91" s="219" t="str">
        <f>IF(DRAINAGE!S45="","",DRAINAGE!S45)</f>
        <v/>
      </c>
      <c r="U91" s="219"/>
      <c r="V91" s="219"/>
      <c r="W91" s="219"/>
      <c r="X91" s="219"/>
      <c r="Y91" s="219"/>
      <c r="Z91" s="219"/>
      <c r="AA91" s="221" t="str">
        <f>IF(DRAINAGE!AA45="","",DRAINAGE!AA45)</f>
        <v/>
      </c>
      <c r="AB91" s="233" t="str">
        <f>IF(DRAINAGE!Z45="","",DRAINAGE!Z45)</f>
        <v/>
      </c>
      <c r="AC91" s="233" t="str">
        <f>IF(DRAINAGE!AB45="","",DRAINAGE!AB45)</f>
        <v/>
      </c>
      <c r="AD91" s="223">
        <f>IF(DRAINAGE!AC45="","",DRAINAGE!AC45)</f>
        <v>163.80000000000001</v>
      </c>
      <c r="AE91" s="224" t="str">
        <f>IF(DRAINAGE!AD45="","",DRAINAGE!AD45)</f>
        <v/>
      </c>
      <c r="AF91" s="257" t="str">
        <f>IF(DRAINAGE!AE45="","",DRAINAGE!AE45)</f>
        <v/>
      </c>
    </row>
    <row r="92" spans="1:32" x14ac:dyDescent="0.15">
      <c r="A92" s="313" t="str">
        <f>IF(DRAINAGE!AE46="","","Print")</f>
        <v/>
      </c>
      <c r="B92" s="218" t="str">
        <f>IF(DRAINAGE!A46="","",DRAINAGE!A46)</f>
        <v>36" RCP STORM DRAIN (WATER TIGHT JOINTS)</v>
      </c>
      <c r="C92" s="219" t="str">
        <f>IF(DRAINAGE!B46="","",DRAINAGE!B46)</f>
        <v>LF</v>
      </c>
      <c r="D92" s="219" t="str">
        <f>IF(DRAINAGE!C46="","",DRAINAGE!C46)</f>
        <v/>
      </c>
      <c r="E92" s="219" t="str">
        <f>IF(DRAINAGE!D46="","",DRAINAGE!D46)</f>
        <v/>
      </c>
      <c r="F92" s="219" t="str">
        <f>IF(DRAINAGE!E46="","",DRAINAGE!E46)</f>
        <v/>
      </c>
      <c r="G92" s="219" t="str">
        <f>IF(DRAINAGE!F46="","",DRAINAGE!F46)</f>
        <v/>
      </c>
      <c r="H92" s="219" t="str">
        <f>IF(DRAINAGE!G46="","",DRAINAGE!G46)</f>
        <v/>
      </c>
      <c r="I92" s="219" t="str">
        <f>IF(DRAINAGE!H46="","",DRAINAGE!H46)</f>
        <v/>
      </c>
      <c r="J92" s="219" t="str">
        <f>IF(DRAINAGE!I46="","",DRAINAGE!I46)</f>
        <v/>
      </c>
      <c r="K92" s="219" t="str">
        <f>IF(DRAINAGE!J46="","",DRAINAGE!J46)</f>
        <v/>
      </c>
      <c r="L92" s="219" t="str">
        <f>IF(DRAINAGE!K46="","",DRAINAGE!K46)</f>
        <v/>
      </c>
      <c r="M92" s="219" t="str">
        <f>IF(DRAINAGE!L46="","",DRAINAGE!L46)</f>
        <v/>
      </c>
      <c r="N92" s="219" t="str">
        <f>IF(DRAINAGE!M46="","",DRAINAGE!M46)</f>
        <v/>
      </c>
      <c r="O92" s="219" t="str">
        <f>IF(DRAINAGE!N46="","",DRAINAGE!N46)</f>
        <v/>
      </c>
      <c r="P92" s="219" t="str">
        <f>IF(DRAINAGE!O46="","",DRAINAGE!O46)</f>
        <v/>
      </c>
      <c r="Q92" s="219" t="str">
        <f>IF(DRAINAGE!P46="","",DRAINAGE!P46)</f>
        <v/>
      </c>
      <c r="R92" s="219" t="str">
        <f>IF(DRAINAGE!Q46="","",DRAINAGE!Q46)</f>
        <v/>
      </c>
      <c r="S92" s="219" t="str">
        <f>IF(DRAINAGE!R46="","",DRAINAGE!R46)</f>
        <v/>
      </c>
      <c r="T92" s="219" t="str">
        <f>IF(DRAINAGE!S46="","",DRAINAGE!S46)</f>
        <v/>
      </c>
      <c r="U92" s="219"/>
      <c r="V92" s="219"/>
      <c r="W92" s="219"/>
      <c r="X92" s="219"/>
      <c r="Y92" s="219"/>
      <c r="Z92" s="219"/>
      <c r="AA92" s="221" t="str">
        <f>IF(DRAINAGE!AA46="","",DRAINAGE!AA46)</f>
        <v/>
      </c>
      <c r="AB92" s="233" t="str">
        <f>IF(DRAINAGE!Z46="","",DRAINAGE!Z46)</f>
        <v/>
      </c>
      <c r="AC92" s="233" t="str">
        <f>IF(DRAINAGE!AB46="","",DRAINAGE!AB46)</f>
        <v/>
      </c>
      <c r="AD92" s="223">
        <f>IF(DRAINAGE!AC46="","",DRAINAGE!AC46)</f>
        <v>197.93</v>
      </c>
      <c r="AE92" s="224" t="str">
        <f>IF(DRAINAGE!AD46="","",DRAINAGE!AD46)</f>
        <v/>
      </c>
      <c r="AF92" s="257" t="str">
        <f>IF(DRAINAGE!AE46="","",DRAINAGE!AE46)</f>
        <v/>
      </c>
    </row>
    <row r="93" spans="1:32" x14ac:dyDescent="0.15">
      <c r="A93" s="313" t="str">
        <f>IF(DRAINAGE!AE47="","","Print")</f>
        <v/>
      </c>
      <c r="B93" s="218" t="str">
        <f>IF(DRAINAGE!A47="","",DRAINAGE!A47)</f>
        <v>42" RCP STORM DRAIN (WATER TIGHT JOINTS)</v>
      </c>
      <c r="C93" s="219" t="str">
        <f>IF(DRAINAGE!B47="","",DRAINAGE!B47)</f>
        <v>LF</v>
      </c>
      <c r="D93" s="219" t="str">
        <f>IF(DRAINAGE!C47="","",DRAINAGE!C47)</f>
        <v/>
      </c>
      <c r="E93" s="219" t="str">
        <f>IF(DRAINAGE!D47="","",DRAINAGE!D47)</f>
        <v/>
      </c>
      <c r="F93" s="219" t="str">
        <f>IF(DRAINAGE!E47="","",DRAINAGE!E47)</f>
        <v/>
      </c>
      <c r="G93" s="219" t="str">
        <f>IF(DRAINAGE!F47="","",DRAINAGE!F47)</f>
        <v/>
      </c>
      <c r="H93" s="219" t="str">
        <f>IF(DRAINAGE!G47="","",DRAINAGE!G47)</f>
        <v/>
      </c>
      <c r="I93" s="219" t="str">
        <f>IF(DRAINAGE!H47="","",DRAINAGE!H47)</f>
        <v/>
      </c>
      <c r="J93" s="219" t="str">
        <f>IF(DRAINAGE!I47="","",DRAINAGE!I47)</f>
        <v/>
      </c>
      <c r="K93" s="219" t="str">
        <f>IF(DRAINAGE!J47="","",DRAINAGE!J47)</f>
        <v/>
      </c>
      <c r="L93" s="219" t="str">
        <f>IF(DRAINAGE!K47="","",DRAINAGE!K47)</f>
        <v/>
      </c>
      <c r="M93" s="219" t="str">
        <f>IF(DRAINAGE!L47="","",DRAINAGE!L47)</f>
        <v/>
      </c>
      <c r="N93" s="219" t="str">
        <f>IF(DRAINAGE!M47="","",DRAINAGE!M47)</f>
        <v/>
      </c>
      <c r="O93" s="219" t="str">
        <f>IF(DRAINAGE!N47="","",DRAINAGE!N47)</f>
        <v/>
      </c>
      <c r="P93" s="219" t="str">
        <f>IF(DRAINAGE!O47="","",DRAINAGE!O47)</f>
        <v/>
      </c>
      <c r="Q93" s="219" t="str">
        <f>IF(DRAINAGE!P47="","",DRAINAGE!P47)</f>
        <v/>
      </c>
      <c r="R93" s="219" t="str">
        <f>IF(DRAINAGE!Q47="","",DRAINAGE!Q47)</f>
        <v/>
      </c>
      <c r="S93" s="219" t="str">
        <f>IF(DRAINAGE!R47="","",DRAINAGE!R47)</f>
        <v/>
      </c>
      <c r="T93" s="219" t="str">
        <f>IF(DRAINAGE!S47="","",DRAINAGE!S47)</f>
        <v/>
      </c>
      <c r="U93" s="219"/>
      <c r="V93" s="219"/>
      <c r="W93" s="219"/>
      <c r="X93" s="219"/>
      <c r="Y93" s="219"/>
      <c r="Z93" s="219"/>
      <c r="AA93" s="221" t="str">
        <f>IF(DRAINAGE!AA47="","",DRAINAGE!AA47)</f>
        <v/>
      </c>
      <c r="AB93" s="233" t="str">
        <f>IF(DRAINAGE!Z47="","",DRAINAGE!Z47)</f>
        <v/>
      </c>
      <c r="AC93" s="233" t="str">
        <f>IF(DRAINAGE!AB47="","",DRAINAGE!AB47)</f>
        <v/>
      </c>
      <c r="AD93" s="223">
        <f>IF(DRAINAGE!AC47="","",DRAINAGE!AC47)</f>
        <v>225.23</v>
      </c>
      <c r="AE93" s="224" t="str">
        <f>IF(DRAINAGE!AD47="","",DRAINAGE!AD47)</f>
        <v/>
      </c>
      <c r="AF93" s="257" t="str">
        <f>IF(DRAINAGE!AE47="","",DRAINAGE!AE47)</f>
        <v/>
      </c>
    </row>
    <row r="94" spans="1:32" x14ac:dyDescent="0.15">
      <c r="A94" s="313" t="str">
        <f>IF(DRAINAGE!AE48="","","Print")</f>
        <v/>
      </c>
      <c r="B94" s="218" t="str">
        <f>IF(DRAINAGE!A48="","",DRAINAGE!A48)</f>
        <v>48" RCP STORM DRAIN (WATER TIGHT JOINTS)</v>
      </c>
      <c r="C94" s="219" t="str">
        <f>IF(DRAINAGE!B48="","",DRAINAGE!B48)</f>
        <v>LF</v>
      </c>
      <c r="D94" s="219" t="str">
        <f>IF(DRAINAGE!C48="","",DRAINAGE!C48)</f>
        <v/>
      </c>
      <c r="E94" s="219" t="str">
        <f>IF(DRAINAGE!D48="","",DRAINAGE!D48)</f>
        <v/>
      </c>
      <c r="F94" s="219" t="str">
        <f>IF(DRAINAGE!E48="","",DRAINAGE!E48)</f>
        <v/>
      </c>
      <c r="G94" s="219" t="str">
        <f>IF(DRAINAGE!F48="","",DRAINAGE!F48)</f>
        <v/>
      </c>
      <c r="H94" s="219" t="str">
        <f>IF(DRAINAGE!G48="","",DRAINAGE!G48)</f>
        <v/>
      </c>
      <c r="I94" s="219" t="str">
        <f>IF(DRAINAGE!H48="","",DRAINAGE!H48)</f>
        <v/>
      </c>
      <c r="J94" s="219" t="str">
        <f>IF(DRAINAGE!I48="","",DRAINAGE!I48)</f>
        <v/>
      </c>
      <c r="K94" s="219" t="str">
        <f>IF(DRAINAGE!J48="","",DRAINAGE!J48)</f>
        <v/>
      </c>
      <c r="L94" s="219" t="str">
        <f>IF(DRAINAGE!K48="","",DRAINAGE!K48)</f>
        <v/>
      </c>
      <c r="M94" s="219" t="str">
        <f>IF(DRAINAGE!L48="","",DRAINAGE!L48)</f>
        <v/>
      </c>
      <c r="N94" s="219" t="str">
        <f>IF(DRAINAGE!M48="","",DRAINAGE!M48)</f>
        <v/>
      </c>
      <c r="O94" s="219" t="str">
        <f>IF(DRAINAGE!N48="","",DRAINAGE!N48)</f>
        <v/>
      </c>
      <c r="P94" s="219" t="str">
        <f>IF(DRAINAGE!O48="","",DRAINAGE!O48)</f>
        <v/>
      </c>
      <c r="Q94" s="219" t="str">
        <f>IF(DRAINAGE!P48="","",DRAINAGE!P48)</f>
        <v/>
      </c>
      <c r="R94" s="219" t="str">
        <f>IF(DRAINAGE!Q48="","",DRAINAGE!Q48)</f>
        <v/>
      </c>
      <c r="S94" s="219" t="str">
        <f>IF(DRAINAGE!R48="","",DRAINAGE!R48)</f>
        <v/>
      </c>
      <c r="T94" s="219" t="str">
        <f>IF(DRAINAGE!S48="","",DRAINAGE!S48)</f>
        <v/>
      </c>
      <c r="U94" s="219"/>
      <c r="V94" s="219"/>
      <c r="W94" s="219"/>
      <c r="X94" s="219"/>
      <c r="Y94" s="219"/>
      <c r="Z94" s="219"/>
      <c r="AA94" s="221" t="str">
        <f>IF(DRAINAGE!AA48="","",DRAINAGE!AA48)</f>
        <v/>
      </c>
      <c r="AB94" s="233" t="str">
        <f>IF(DRAINAGE!Z48="","",DRAINAGE!Z48)</f>
        <v/>
      </c>
      <c r="AC94" s="233" t="str">
        <f>IF(DRAINAGE!AB48="","",DRAINAGE!AB48)</f>
        <v/>
      </c>
      <c r="AD94" s="223">
        <f>IF(DRAINAGE!AC48="","",DRAINAGE!AC48)</f>
        <v>238.88</v>
      </c>
      <c r="AE94" s="224" t="str">
        <f>IF(DRAINAGE!AD48="","",DRAINAGE!AD48)</f>
        <v/>
      </c>
      <c r="AF94" s="257" t="str">
        <f>IF(DRAINAGE!AE48="","",DRAINAGE!AE48)</f>
        <v/>
      </c>
    </row>
    <row r="95" spans="1:32" x14ac:dyDescent="0.15">
      <c r="A95" s="313" t="str">
        <f>IF(DRAINAGE!AE49="","","Print")</f>
        <v/>
      </c>
      <c r="B95" s="218" t="str">
        <f>IF(DRAINAGE!A49="","",DRAINAGE!A49)</f>
        <v>54" RCP STORM DRAIN (WATER TIGHT JOINTS)</v>
      </c>
      <c r="C95" s="219" t="str">
        <f>IF(DRAINAGE!B49="","",DRAINAGE!B49)</f>
        <v>LF</v>
      </c>
      <c r="D95" s="219" t="str">
        <f>IF(DRAINAGE!C49="","",DRAINAGE!C49)</f>
        <v/>
      </c>
      <c r="E95" s="219" t="str">
        <f>IF(DRAINAGE!D49="","",DRAINAGE!D49)</f>
        <v/>
      </c>
      <c r="F95" s="219" t="str">
        <f>IF(DRAINAGE!E49="","",DRAINAGE!E49)</f>
        <v/>
      </c>
      <c r="G95" s="219" t="str">
        <f>IF(DRAINAGE!F49="","",DRAINAGE!F49)</f>
        <v/>
      </c>
      <c r="H95" s="219" t="str">
        <f>IF(DRAINAGE!G49="","",DRAINAGE!G49)</f>
        <v/>
      </c>
      <c r="I95" s="219" t="str">
        <f>IF(DRAINAGE!H49="","",DRAINAGE!H49)</f>
        <v/>
      </c>
      <c r="J95" s="219" t="str">
        <f>IF(DRAINAGE!I49="","",DRAINAGE!I49)</f>
        <v/>
      </c>
      <c r="K95" s="219" t="str">
        <f>IF(DRAINAGE!J49="","",DRAINAGE!J49)</f>
        <v/>
      </c>
      <c r="L95" s="219" t="str">
        <f>IF(DRAINAGE!K49="","",DRAINAGE!K49)</f>
        <v/>
      </c>
      <c r="M95" s="219" t="str">
        <f>IF(DRAINAGE!L49="","",DRAINAGE!L49)</f>
        <v/>
      </c>
      <c r="N95" s="219" t="str">
        <f>IF(DRAINAGE!M49="","",DRAINAGE!M49)</f>
        <v/>
      </c>
      <c r="O95" s="219" t="str">
        <f>IF(DRAINAGE!N49="","",DRAINAGE!N49)</f>
        <v/>
      </c>
      <c r="P95" s="219" t="str">
        <f>IF(DRAINAGE!O49="","",DRAINAGE!O49)</f>
        <v/>
      </c>
      <c r="Q95" s="219" t="str">
        <f>IF(DRAINAGE!P49="","",DRAINAGE!P49)</f>
        <v/>
      </c>
      <c r="R95" s="219" t="str">
        <f>IF(DRAINAGE!Q49="","",DRAINAGE!Q49)</f>
        <v/>
      </c>
      <c r="S95" s="219" t="str">
        <f>IF(DRAINAGE!R49="","",DRAINAGE!R49)</f>
        <v/>
      </c>
      <c r="T95" s="219" t="str">
        <f>IF(DRAINAGE!S49="","",DRAINAGE!S49)</f>
        <v/>
      </c>
      <c r="U95" s="219"/>
      <c r="V95" s="219"/>
      <c r="W95" s="219"/>
      <c r="X95" s="219"/>
      <c r="Y95" s="219"/>
      <c r="Z95" s="219"/>
      <c r="AA95" s="221" t="str">
        <f>IF(DRAINAGE!AA49="","",DRAINAGE!AA49)</f>
        <v/>
      </c>
      <c r="AB95" s="233" t="str">
        <f>IF(DRAINAGE!Z49="","",DRAINAGE!Z49)</f>
        <v/>
      </c>
      <c r="AC95" s="233" t="str">
        <f>IF(DRAINAGE!AB49="","",DRAINAGE!AB49)</f>
        <v/>
      </c>
      <c r="AD95" s="223">
        <f>IF(DRAINAGE!AC49="","",DRAINAGE!AC49)</f>
        <v>273</v>
      </c>
      <c r="AE95" s="224" t="str">
        <f>IF(DRAINAGE!AD49="","",DRAINAGE!AD49)</f>
        <v/>
      </c>
      <c r="AF95" s="257" t="str">
        <f>IF(DRAINAGE!AE49="","",DRAINAGE!AE49)</f>
        <v/>
      </c>
    </row>
    <row r="96" spans="1:32" x14ac:dyDescent="0.15">
      <c r="A96" s="313" t="str">
        <f>IF(DRAINAGE!AE50="","","Print")</f>
        <v/>
      </c>
      <c r="B96" s="218" t="str">
        <f>IF(DRAINAGE!A50="","",DRAINAGE!A50)</f>
        <v>60" RCP STORM DRAIN (WATER TIGHT JOINTS)</v>
      </c>
      <c r="C96" s="219" t="str">
        <f>IF(DRAINAGE!B50="","",DRAINAGE!B50)</f>
        <v>LF</v>
      </c>
      <c r="D96" s="219" t="str">
        <f>IF(DRAINAGE!C50="","",DRAINAGE!C50)</f>
        <v/>
      </c>
      <c r="E96" s="219" t="str">
        <f>IF(DRAINAGE!D50="","",DRAINAGE!D50)</f>
        <v/>
      </c>
      <c r="F96" s="219" t="str">
        <f>IF(DRAINAGE!E50="","",DRAINAGE!E50)</f>
        <v/>
      </c>
      <c r="G96" s="219" t="str">
        <f>IF(DRAINAGE!F50="","",DRAINAGE!F50)</f>
        <v/>
      </c>
      <c r="H96" s="219" t="str">
        <f>IF(DRAINAGE!G50="","",DRAINAGE!G50)</f>
        <v/>
      </c>
      <c r="I96" s="219" t="str">
        <f>IF(DRAINAGE!H50="","",DRAINAGE!H50)</f>
        <v/>
      </c>
      <c r="J96" s="219" t="str">
        <f>IF(DRAINAGE!I50="","",DRAINAGE!I50)</f>
        <v/>
      </c>
      <c r="K96" s="219" t="str">
        <f>IF(DRAINAGE!J50="","",DRAINAGE!J50)</f>
        <v/>
      </c>
      <c r="L96" s="219" t="str">
        <f>IF(DRAINAGE!K50="","",DRAINAGE!K50)</f>
        <v/>
      </c>
      <c r="M96" s="219" t="str">
        <f>IF(DRAINAGE!L50="","",DRAINAGE!L50)</f>
        <v/>
      </c>
      <c r="N96" s="219" t="str">
        <f>IF(DRAINAGE!M50="","",DRAINAGE!M50)</f>
        <v/>
      </c>
      <c r="O96" s="219" t="str">
        <f>IF(DRAINAGE!N50="","",DRAINAGE!N50)</f>
        <v/>
      </c>
      <c r="P96" s="219" t="str">
        <f>IF(DRAINAGE!O50="","",DRAINAGE!O50)</f>
        <v/>
      </c>
      <c r="Q96" s="219" t="str">
        <f>IF(DRAINAGE!P50="","",DRAINAGE!P50)</f>
        <v/>
      </c>
      <c r="R96" s="219" t="str">
        <f>IF(DRAINAGE!Q50="","",DRAINAGE!Q50)</f>
        <v/>
      </c>
      <c r="S96" s="219" t="str">
        <f>IF(DRAINAGE!R50="","",DRAINAGE!R50)</f>
        <v/>
      </c>
      <c r="T96" s="219" t="str">
        <f>IF(DRAINAGE!S50="","",DRAINAGE!S50)</f>
        <v/>
      </c>
      <c r="U96" s="219"/>
      <c r="V96" s="219"/>
      <c r="W96" s="219"/>
      <c r="X96" s="219"/>
      <c r="Y96" s="219"/>
      <c r="Z96" s="219"/>
      <c r="AA96" s="221" t="str">
        <f>IF(DRAINAGE!AA50="","",DRAINAGE!AA50)</f>
        <v/>
      </c>
      <c r="AB96" s="233" t="str">
        <f>IF(DRAINAGE!Z50="","",DRAINAGE!Z50)</f>
        <v/>
      </c>
      <c r="AC96" s="233" t="str">
        <f>IF(DRAINAGE!AB50="","",DRAINAGE!AB50)</f>
        <v/>
      </c>
      <c r="AD96" s="223">
        <f>IF(DRAINAGE!AC50="","",DRAINAGE!AC50)</f>
        <v>348.08</v>
      </c>
      <c r="AE96" s="224" t="str">
        <f>IF(DRAINAGE!AD50="","",DRAINAGE!AD50)</f>
        <v/>
      </c>
      <c r="AF96" s="257" t="str">
        <f>IF(DRAINAGE!AE50="","",DRAINAGE!AE50)</f>
        <v/>
      </c>
    </row>
    <row r="97" spans="1:32" x14ac:dyDescent="0.15">
      <c r="A97" s="313" t="str">
        <f>IF(DRAINAGE!AE51="","","Print")</f>
        <v/>
      </c>
      <c r="B97" s="218" t="str">
        <f>IF(DRAINAGE!A51="","",DRAINAGE!A51)</f>
        <v>72" RCP STORM DRAIN (WATER TIGHT JOINTS)</v>
      </c>
      <c r="C97" s="219" t="str">
        <f>IF(DRAINAGE!B51="","",DRAINAGE!B51)</f>
        <v>LF</v>
      </c>
      <c r="D97" s="219" t="str">
        <f>IF(DRAINAGE!C51="","",DRAINAGE!C51)</f>
        <v/>
      </c>
      <c r="E97" s="219" t="str">
        <f>IF(DRAINAGE!D51="","",DRAINAGE!D51)</f>
        <v/>
      </c>
      <c r="F97" s="219" t="str">
        <f>IF(DRAINAGE!E51="","",DRAINAGE!E51)</f>
        <v/>
      </c>
      <c r="G97" s="219" t="str">
        <f>IF(DRAINAGE!F51="","",DRAINAGE!F51)</f>
        <v/>
      </c>
      <c r="H97" s="219" t="str">
        <f>IF(DRAINAGE!G51="","",DRAINAGE!G51)</f>
        <v/>
      </c>
      <c r="I97" s="219" t="str">
        <f>IF(DRAINAGE!H51="","",DRAINAGE!H51)</f>
        <v/>
      </c>
      <c r="J97" s="219" t="str">
        <f>IF(DRAINAGE!I51="","",DRAINAGE!I51)</f>
        <v/>
      </c>
      <c r="K97" s="219" t="str">
        <f>IF(DRAINAGE!J51="","",DRAINAGE!J51)</f>
        <v/>
      </c>
      <c r="L97" s="219" t="str">
        <f>IF(DRAINAGE!K51="","",DRAINAGE!K51)</f>
        <v/>
      </c>
      <c r="M97" s="219" t="str">
        <f>IF(DRAINAGE!L51="","",DRAINAGE!L51)</f>
        <v/>
      </c>
      <c r="N97" s="219" t="str">
        <f>IF(DRAINAGE!M51="","",DRAINAGE!M51)</f>
        <v/>
      </c>
      <c r="O97" s="219" t="str">
        <f>IF(DRAINAGE!N51="","",DRAINAGE!N51)</f>
        <v/>
      </c>
      <c r="P97" s="219" t="str">
        <f>IF(DRAINAGE!O51="","",DRAINAGE!O51)</f>
        <v/>
      </c>
      <c r="Q97" s="219" t="str">
        <f>IF(DRAINAGE!P51="","",DRAINAGE!P51)</f>
        <v/>
      </c>
      <c r="R97" s="219" t="str">
        <f>IF(DRAINAGE!Q51="","",DRAINAGE!Q51)</f>
        <v/>
      </c>
      <c r="S97" s="219" t="str">
        <f>IF(DRAINAGE!R51="","",DRAINAGE!R51)</f>
        <v/>
      </c>
      <c r="T97" s="219" t="str">
        <f>IF(DRAINAGE!S51="","",DRAINAGE!S51)</f>
        <v/>
      </c>
      <c r="U97" s="219"/>
      <c r="V97" s="219"/>
      <c r="W97" s="219"/>
      <c r="X97" s="219"/>
      <c r="Y97" s="219"/>
      <c r="Z97" s="219"/>
      <c r="AA97" s="221" t="str">
        <f>IF(DRAINAGE!AA51="","",DRAINAGE!AA51)</f>
        <v/>
      </c>
      <c r="AB97" s="233" t="str">
        <f>IF(DRAINAGE!Z51="","",DRAINAGE!Z51)</f>
        <v/>
      </c>
      <c r="AC97" s="233" t="str">
        <f>IF(DRAINAGE!AB51="","",DRAINAGE!AB51)</f>
        <v/>
      </c>
      <c r="AD97" s="223">
        <f>IF(DRAINAGE!AC51="","",DRAINAGE!AC51)</f>
        <v>389.03</v>
      </c>
      <c r="AE97" s="224" t="str">
        <f>IF(DRAINAGE!AD51="","",DRAINAGE!AD51)</f>
        <v/>
      </c>
      <c r="AF97" s="257" t="str">
        <f>IF(DRAINAGE!AE51="","",DRAINAGE!AE51)</f>
        <v/>
      </c>
    </row>
    <row r="98" spans="1:32" x14ac:dyDescent="0.15">
      <c r="A98" s="313" t="str">
        <f>IF(DRAINAGE!AE52="","","Print")</f>
        <v/>
      </c>
      <c r="B98" s="218" t="str">
        <f>IF(DRAINAGE!A52="","",DRAINAGE!A52)</f>
        <v>ADDITIONAL ITEM</v>
      </c>
      <c r="C98" s="219" t="str">
        <f>IF(DRAINAGE!B52="","",DRAINAGE!B52)</f>
        <v>XX</v>
      </c>
      <c r="D98" s="219" t="str">
        <f>IF(DRAINAGE!C52="","",DRAINAGE!C52)</f>
        <v/>
      </c>
      <c r="E98" s="219" t="str">
        <f>IF(DRAINAGE!D52="","",DRAINAGE!D52)</f>
        <v/>
      </c>
      <c r="F98" s="219" t="str">
        <f>IF(DRAINAGE!E52="","",DRAINAGE!E52)</f>
        <v/>
      </c>
      <c r="G98" s="219" t="str">
        <f>IF(DRAINAGE!F52="","",DRAINAGE!F52)</f>
        <v/>
      </c>
      <c r="H98" s="219" t="str">
        <f>IF(DRAINAGE!G52="","",DRAINAGE!G52)</f>
        <v/>
      </c>
      <c r="I98" s="219" t="str">
        <f>IF(DRAINAGE!H52="","",DRAINAGE!H52)</f>
        <v/>
      </c>
      <c r="J98" s="219" t="str">
        <f>IF(DRAINAGE!I52="","",DRAINAGE!I52)</f>
        <v/>
      </c>
      <c r="K98" s="219" t="str">
        <f>IF(DRAINAGE!J52="","",DRAINAGE!J52)</f>
        <v/>
      </c>
      <c r="L98" s="219" t="str">
        <f>IF(DRAINAGE!K52="","",DRAINAGE!K52)</f>
        <v/>
      </c>
      <c r="M98" s="219" t="str">
        <f>IF(DRAINAGE!L52="","",DRAINAGE!L52)</f>
        <v/>
      </c>
      <c r="N98" s="219" t="str">
        <f>IF(DRAINAGE!M52="","",DRAINAGE!M52)</f>
        <v/>
      </c>
      <c r="O98" s="219" t="str">
        <f>IF(DRAINAGE!N52="","",DRAINAGE!N52)</f>
        <v/>
      </c>
      <c r="P98" s="219" t="str">
        <f>IF(DRAINAGE!O52="","",DRAINAGE!O52)</f>
        <v/>
      </c>
      <c r="Q98" s="219" t="str">
        <f>IF(DRAINAGE!P52="","",DRAINAGE!P52)</f>
        <v/>
      </c>
      <c r="R98" s="219" t="str">
        <f>IF(DRAINAGE!Q52="","",DRAINAGE!Q52)</f>
        <v/>
      </c>
      <c r="S98" s="219" t="str">
        <f>IF(DRAINAGE!R52="","",DRAINAGE!R52)</f>
        <v/>
      </c>
      <c r="T98" s="219" t="str">
        <f>IF(DRAINAGE!S52="","",DRAINAGE!S52)</f>
        <v/>
      </c>
      <c r="U98" s="219"/>
      <c r="V98" s="219"/>
      <c r="W98" s="219"/>
      <c r="X98" s="219"/>
      <c r="Y98" s="219"/>
      <c r="Z98" s="219"/>
      <c r="AA98" s="221" t="str">
        <f>IF(DRAINAGE!AA52="","",DRAINAGE!AA52)</f>
        <v/>
      </c>
      <c r="AB98" s="233" t="str">
        <f>IF(DRAINAGE!Z52="","",DRAINAGE!Z52)</f>
        <v/>
      </c>
      <c r="AC98" s="233" t="str">
        <f>IF(DRAINAGE!AB52="","",DRAINAGE!AB52)</f>
        <v/>
      </c>
      <c r="AD98" s="223" t="str">
        <f>IF(DRAINAGE!AC52="","",DRAINAGE!AC52)</f>
        <v/>
      </c>
      <c r="AE98" s="224" t="str">
        <f>IF(DRAINAGE!AD52="","",DRAINAGE!AD52)</f>
        <v/>
      </c>
      <c r="AF98" s="257" t="str">
        <f>IF(DRAINAGE!AE52="","",DRAINAGE!AE52)</f>
        <v/>
      </c>
    </row>
    <row r="99" spans="1:32" x14ac:dyDescent="0.15">
      <c r="A99" s="313" t="str">
        <f>IF(DRAINAGE!AE53="","","Print")</f>
        <v/>
      </c>
      <c r="B99" s="218" t="str">
        <f>IF(DRAINAGE!A53="","",DRAINAGE!A53)</f>
        <v>ADDITIONAL ITEM</v>
      </c>
      <c r="C99" s="219" t="str">
        <f>IF(DRAINAGE!B53="","",DRAINAGE!B53)</f>
        <v>XX</v>
      </c>
      <c r="D99" s="219" t="str">
        <f>IF(DRAINAGE!C53="","",DRAINAGE!C53)</f>
        <v/>
      </c>
      <c r="E99" s="219" t="str">
        <f>IF(DRAINAGE!D53="","",DRAINAGE!D53)</f>
        <v/>
      </c>
      <c r="F99" s="219" t="str">
        <f>IF(DRAINAGE!E53="","",DRAINAGE!E53)</f>
        <v/>
      </c>
      <c r="G99" s="219" t="str">
        <f>IF(DRAINAGE!F53="","",DRAINAGE!F53)</f>
        <v/>
      </c>
      <c r="H99" s="219" t="str">
        <f>IF(DRAINAGE!G53="","",DRAINAGE!G53)</f>
        <v/>
      </c>
      <c r="I99" s="219" t="str">
        <f>IF(DRAINAGE!H53="","",DRAINAGE!H53)</f>
        <v/>
      </c>
      <c r="J99" s="219" t="str">
        <f>IF(DRAINAGE!I53="","",DRAINAGE!I53)</f>
        <v/>
      </c>
      <c r="K99" s="219" t="str">
        <f>IF(DRAINAGE!J53="","",DRAINAGE!J53)</f>
        <v/>
      </c>
      <c r="L99" s="219" t="str">
        <f>IF(DRAINAGE!K53="","",DRAINAGE!K53)</f>
        <v/>
      </c>
      <c r="M99" s="219" t="str">
        <f>IF(DRAINAGE!L53="","",DRAINAGE!L53)</f>
        <v/>
      </c>
      <c r="N99" s="219" t="str">
        <f>IF(DRAINAGE!M53="","",DRAINAGE!M53)</f>
        <v/>
      </c>
      <c r="O99" s="219" t="str">
        <f>IF(DRAINAGE!N53="","",DRAINAGE!N53)</f>
        <v/>
      </c>
      <c r="P99" s="219" t="str">
        <f>IF(DRAINAGE!O53="","",DRAINAGE!O53)</f>
        <v/>
      </c>
      <c r="Q99" s="219" t="str">
        <f>IF(DRAINAGE!P53="","",DRAINAGE!P53)</f>
        <v/>
      </c>
      <c r="R99" s="219" t="str">
        <f>IF(DRAINAGE!Q53="","",DRAINAGE!Q53)</f>
        <v/>
      </c>
      <c r="S99" s="219" t="str">
        <f>IF(DRAINAGE!R53="","",DRAINAGE!R53)</f>
        <v/>
      </c>
      <c r="T99" s="219" t="str">
        <f>IF(DRAINAGE!S53="","",DRAINAGE!S53)</f>
        <v/>
      </c>
      <c r="U99" s="219"/>
      <c r="V99" s="219"/>
      <c r="W99" s="219"/>
      <c r="X99" s="219"/>
      <c r="Y99" s="219"/>
      <c r="Z99" s="219"/>
      <c r="AA99" s="221" t="str">
        <f>IF(DRAINAGE!AA53="","",DRAINAGE!AA53)</f>
        <v/>
      </c>
      <c r="AB99" s="233" t="str">
        <f>IF(DRAINAGE!Z53="","",DRAINAGE!Z53)</f>
        <v/>
      </c>
      <c r="AC99" s="233" t="str">
        <f>IF(DRAINAGE!AB53="","",DRAINAGE!AB53)</f>
        <v/>
      </c>
      <c r="AD99" s="223" t="str">
        <f>IF(DRAINAGE!AC53="","",DRAINAGE!AC53)</f>
        <v/>
      </c>
      <c r="AE99" s="224" t="str">
        <f>IF(DRAINAGE!AD53="","",DRAINAGE!AD53)</f>
        <v/>
      </c>
      <c r="AF99" s="257" t="str">
        <f>IF(DRAINAGE!AE53="","",DRAINAGE!AE53)</f>
        <v/>
      </c>
    </row>
    <row r="100" spans="1:32" x14ac:dyDescent="0.15">
      <c r="A100" s="313" t="str">
        <f>IF(DRAINAGE!AE54="","","Print")</f>
        <v/>
      </c>
      <c r="B100" s="218" t="str">
        <f>IF(DRAINAGE!A54="","",DRAINAGE!A54)</f>
        <v>ADDITIONAL ITEM</v>
      </c>
      <c r="C100" s="219" t="str">
        <f>IF(DRAINAGE!B54="","",DRAINAGE!B54)</f>
        <v>XX</v>
      </c>
      <c r="D100" s="219" t="str">
        <f>IF(DRAINAGE!C54="","",DRAINAGE!C54)</f>
        <v/>
      </c>
      <c r="E100" s="219" t="str">
        <f>IF(DRAINAGE!D54="","",DRAINAGE!D54)</f>
        <v/>
      </c>
      <c r="F100" s="219" t="str">
        <f>IF(DRAINAGE!E54="","",DRAINAGE!E54)</f>
        <v/>
      </c>
      <c r="G100" s="219" t="str">
        <f>IF(DRAINAGE!F54="","",DRAINAGE!F54)</f>
        <v/>
      </c>
      <c r="H100" s="219" t="str">
        <f>IF(DRAINAGE!G54="","",DRAINAGE!G54)</f>
        <v/>
      </c>
      <c r="I100" s="219" t="str">
        <f>IF(DRAINAGE!H54="","",DRAINAGE!H54)</f>
        <v/>
      </c>
      <c r="J100" s="219" t="str">
        <f>IF(DRAINAGE!I54="","",DRAINAGE!I54)</f>
        <v/>
      </c>
      <c r="K100" s="219" t="str">
        <f>IF(DRAINAGE!J54="","",DRAINAGE!J54)</f>
        <v/>
      </c>
      <c r="L100" s="219" t="str">
        <f>IF(DRAINAGE!K54="","",DRAINAGE!K54)</f>
        <v/>
      </c>
      <c r="M100" s="219" t="str">
        <f>IF(DRAINAGE!L54="","",DRAINAGE!L54)</f>
        <v/>
      </c>
      <c r="N100" s="219" t="str">
        <f>IF(DRAINAGE!M54="","",DRAINAGE!M54)</f>
        <v/>
      </c>
      <c r="O100" s="219" t="str">
        <f>IF(DRAINAGE!N54="","",DRAINAGE!N54)</f>
        <v/>
      </c>
      <c r="P100" s="219" t="str">
        <f>IF(DRAINAGE!O54="","",DRAINAGE!O54)</f>
        <v/>
      </c>
      <c r="Q100" s="219" t="str">
        <f>IF(DRAINAGE!P54="","",DRAINAGE!P54)</f>
        <v/>
      </c>
      <c r="R100" s="219" t="str">
        <f>IF(DRAINAGE!Q54="","",DRAINAGE!Q54)</f>
        <v/>
      </c>
      <c r="S100" s="219" t="str">
        <f>IF(DRAINAGE!R54="","",DRAINAGE!R54)</f>
        <v/>
      </c>
      <c r="T100" s="219" t="str">
        <f>IF(DRAINAGE!S54="","",DRAINAGE!S54)</f>
        <v/>
      </c>
      <c r="U100" s="219"/>
      <c r="V100" s="219"/>
      <c r="W100" s="219"/>
      <c r="X100" s="219"/>
      <c r="Y100" s="219"/>
      <c r="Z100" s="219"/>
      <c r="AA100" s="221" t="str">
        <f>IF(DRAINAGE!AA54="","",DRAINAGE!AA54)</f>
        <v/>
      </c>
      <c r="AB100" s="233" t="str">
        <f>IF(DRAINAGE!Z54="","",DRAINAGE!Z54)</f>
        <v/>
      </c>
      <c r="AC100" s="233" t="str">
        <f>IF(DRAINAGE!AB54="","",DRAINAGE!AB54)</f>
        <v/>
      </c>
      <c r="AD100" s="223" t="str">
        <f>IF(DRAINAGE!AC54="","",DRAINAGE!AC54)</f>
        <v/>
      </c>
      <c r="AE100" s="224" t="str">
        <f>IF(DRAINAGE!AD54="","",DRAINAGE!AD54)</f>
        <v/>
      </c>
      <c r="AF100" s="257" t="str">
        <f>IF(DRAINAGE!AE54="","",DRAINAGE!AE54)</f>
        <v/>
      </c>
    </row>
    <row r="101" spans="1:32" x14ac:dyDescent="0.15">
      <c r="A101" s="313" t="str">
        <f>IF(DRAINAGE!AE55="","","Print")</f>
        <v/>
      </c>
      <c r="B101" s="218" t="str">
        <f>IF(DRAINAGE!A55="","",DRAINAGE!A55)</f>
        <v>ADDITIONAL ITEM</v>
      </c>
      <c r="C101" s="219" t="str">
        <f>IF(DRAINAGE!B55="","",DRAINAGE!B55)</f>
        <v>XX</v>
      </c>
      <c r="D101" s="219" t="str">
        <f>IF(DRAINAGE!C55="","",DRAINAGE!C55)</f>
        <v/>
      </c>
      <c r="E101" s="219" t="str">
        <f>IF(DRAINAGE!D55="","",DRAINAGE!D55)</f>
        <v/>
      </c>
      <c r="F101" s="219" t="str">
        <f>IF(DRAINAGE!E55="","",DRAINAGE!E55)</f>
        <v/>
      </c>
      <c r="G101" s="219" t="str">
        <f>IF(DRAINAGE!F55="","",DRAINAGE!F55)</f>
        <v/>
      </c>
      <c r="H101" s="219" t="str">
        <f>IF(DRAINAGE!G55="","",DRAINAGE!G55)</f>
        <v/>
      </c>
      <c r="I101" s="219" t="str">
        <f>IF(DRAINAGE!H55="","",DRAINAGE!H55)</f>
        <v/>
      </c>
      <c r="J101" s="219" t="str">
        <f>IF(DRAINAGE!I55="","",DRAINAGE!I55)</f>
        <v/>
      </c>
      <c r="K101" s="219" t="str">
        <f>IF(DRAINAGE!J55="","",DRAINAGE!J55)</f>
        <v/>
      </c>
      <c r="L101" s="219" t="str">
        <f>IF(DRAINAGE!K55="","",DRAINAGE!K55)</f>
        <v/>
      </c>
      <c r="M101" s="219" t="str">
        <f>IF(DRAINAGE!L55="","",DRAINAGE!L55)</f>
        <v/>
      </c>
      <c r="N101" s="219" t="str">
        <f>IF(DRAINAGE!M55="","",DRAINAGE!M55)</f>
        <v/>
      </c>
      <c r="O101" s="219" t="str">
        <f>IF(DRAINAGE!N55="","",DRAINAGE!N55)</f>
        <v/>
      </c>
      <c r="P101" s="219" t="str">
        <f>IF(DRAINAGE!O55="","",DRAINAGE!O55)</f>
        <v/>
      </c>
      <c r="Q101" s="219" t="str">
        <f>IF(DRAINAGE!P55="","",DRAINAGE!P55)</f>
        <v/>
      </c>
      <c r="R101" s="219" t="str">
        <f>IF(DRAINAGE!Q55="","",DRAINAGE!Q55)</f>
        <v/>
      </c>
      <c r="S101" s="219" t="str">
        <f>IF(DRAINAGE!R55="","",DRAINAGE!R55)</f>
        <v/>
      </c>
      <c r="T101" s="219" t="str">
        <f>IF(DRAINAGE!S55="","",DRAINAGE!S55)</f>
        <v/>
      </c>
      <c r="U101" s="219"/>
      <c r="V101" s="219"/>
      <c r="W101" s="219"/>
      <c r="X101" s="219"/>
      <c r="Y101" s="219"/>
      <c r="Z101" s="219"/>
      <c r="AA101" s="221" t="str">
        <f>IF(DRAINAGE!AA55="","",DRAINAGE!AA55)</f>
        <v/>
      </c>
      <c r="AB101" s="233" t="str">
        <f>IF(DRAINAGE!Z55="","",DRAINAGE!Z55)</f>
        <v/>
      </c>
      <c r="AC101" s="233" t="str">
        <f>IF(DRAINAGE!AB55="","",DRAINAGE!AB55)</f>
        <v/>
      </c>
      <c r="AD101" s="223" t="str">
        <f>IF(DRAINAGE!AC55="","",DRAINAGE!AC55)</f>
        <v/>
      </c>
      <c r="AE101" s="224" t="str">
        <f>IF(DRAINAGE!AD55="","",DRAINAGE!AD55)</f>
        <v/>
      </c>
      <c r="AF101" s="257" t="str">
        <f>IF(DRAINAGE!AE55="","",DRAINAGE!AE55)</f>
        <v/>
      </c>
    </row>
    <row r="102" spans="1:32" x14ac:dyDescent="0.15">
      <c r="A102" s="313" t="str">
        <f>IF(DRAINAGE!AE56="","","Print")</f>
        <v/>
      </c>
      <c r="B102" s="218" t="str">
        <f>IF(DRAINAGE!A56="","",DRAINAGE!A56)</f>
        <v>ADDITIONAL ITEM</v>
      </c>
      <c r="C102" s="219" t="str">
        <f>IF(DRAINAGE!B56="","",DRAINAGE!B56)</f>
        <v>XX</v>
      </c>
      <c r="D102" s="219" t="str">
        <f>IF(DRAINAGE!C56="","",DRAINAGE!C56)</f>
        <v/>
      </c>
      <c r="E102" s="219" t="str">
        <f>IF(DRAINAGE!D56="","",DRAINAGE!D56)</f>
        <v/>
      </c>
      <c r="F102" s="219" t="str">
        <f>IF(DRAINAGE!E56="","",DRAINAGE!E56)</f>
        <v/>
      </c>
      <c r="G102" s="219" t="str">
        <f>IF(DRAINAGE!F56="","",DRAINAGE!F56)</f>
        <v/>
      </c>
      <c r="H102" s="219" t="str">
        <f>IF(DRAINAGE!G56="","",DRAINAGE!G56)</f>
        <v/>
      </c>
      <c r="I102" s="219" t="str">
        <f>IF(DRAINAGE!H56="","",DRAINAGE!H56)</f>
        <v/>
      </c>
      <c r="J102" s="219" t="str">
        <f>IF(DRAINAGE!I56="","",DRAINAGE!I56)</f>
        <v/>
      </c>
      <c r="K102" s="219" t="str">
        <f>IF(DRAINAGE!J56="","",DRAINAGE!J56)</f>
        <v/>
      </c>
      <c r="L102" s="219" t="str">
        <f>IF(DRAINAGE!K56="","",DRAINAGE!K56)</f>
        <v/>
      </c>
      <c r="M102" s="219" t="str">
        <f>IF(DRAINAGE!L56="","",DRAINAGE!L56)</f>
        <v/>
      </c>
      <c r="N102" s="219" t="str">
        <f>IF(DRAINAGE!M56="","",DRAINAGE!M56)</f>
        <v/>
      </c>
      <c r="O102" s="219" t="str">
        <f>IF(DRAINAGE!N56="","",DRAINAGE!N56)</f>
        <v/>
      </c>
      <c r="P102" s="219" t="str">
        <f>IF(DRAINAGE!O56="","",DRAINAGE!O56)</f>
        <v/>
      </c>
      <c r="Q102" s="219" t="str">
        <f>IF(DRAINAGE!P56="","",DRAINAGE!P56)</f>
        <v/>
      </c>
      <c r="R102" s="219" t="str">
        <f>IF(DRAINAGE!Q56="","",DRAINAGE!Q56)</f>
        <v/>
      </c>
      <c r="S102" s="219" t="str">
        <f>IF(DRAINAGE!R56="","",DRAINAGE!R56)</f>
        <v/>
      </c>
      <c r="T102" s="219" t="str">
        <f>IF(DRAINAGE!S56="","",DRAINAGE!S56)</f>
        <v/>
      </c>
      <c r="U102" s="219"/>
      <c r="V102" s="219"/>
      <c r="W102" s="219"/>
      <c r="X102" s="219"/>
      <c r="Y102" s="219"/>
      <c r="Z102" s="219"/>
      <c r="AA102" s="221" t="str">
        <f>IF(DRAINAGE!AA56="","",DRAINAGE!AA56)</f>
        <v/>
      </c>
      <c r="AB102" s="233" t="str">
        <f>IF(DRAINAGE!Z56="","",DRAINAGE!Z56)</f>
        <v/>
      </c>
      <c r="AC102" s="233" t="str">
        <f>IF(DRAINAGE!AB56="","",DRAINAGE!AB56)</f>
        <v/>
      </c>
      <c r="AD102" s="223" t="str">
        <f>IF(DRAINAGE!AC56="","",DRAINAGE!AC56)</f>
        <v/>
      </c>
      <c r="AE102" s="224" t="str">
        <f>IF(DRAINAGE!AD56="","",DRAINAGE!AD56)</f>
        <v/>
      </c>
      <c r="AF102" s="257" t="str">
        <f>IF(DRAINAGE!AE56="","",DRAINAGE!AE56)</f>
        <v/>
      </c>
    </row>
    <row r="103" spans="1:32" x14ac:dyDescent="0.15">
      <c r="A103" s="313" t="str">
        <f>IF(DRAINAGE!AE57="","","Print")</f>
        <v/>
      </c>
      <c r="B103" s="218" t="str">
        <f>IF(DRAINAGE!A57="","",DRAINAGE!A57)</f>
        <v>ADDITIONAL ITEM</v>
      </c>
      <c r="C103" s="219" t="str">
        <f>IF(DRAINAGE!B57="","",DRAINAGE!B57)</f>
        <v>XX</v>
      </c>
      <c r="D103" s="219" t="str">
        <f>IF(DRAINAGE!C57="","",DRAINAGE!C57)</f>
        <v/>
      </c>
      <c r="E103" s="219" t="str">
        <f>IF(DRAINAGE!D57="","",DRAINAGE!D57)</f>
        <v/>
      </c>
      <c r="F103" s="219" t="str">
        <f>IF(DRAINAGE!E57="","",DRAINAGE!E57)</f>
        <v/>
      </c>
      <c r="G103" s="219" t="str">
        <f>IF(DRAINAGE!F57="","",DRAINAGE!F57)</f>
        <v/>
      </c>
      <c r="H103" s="219" t="str">
        <f>IF(DRAINAGE!G57="","",DRAINAGE!G57)</f>
        <v/>
      </c>
      <c r="I103" s="219" t="str">
        <f>IF(DRAINAGE!H57="","",DRAINAGE!H57)</f>
        <v/>
      </c>
      <c r="J103" s="219" t="str">
        <f>IF(DRAINAGE!I57="","",DRAINAGE!I57)</f>
        <v/>
      </c>
      <c r="K103" s="219" t="str">
        <f>IF(DRAINAGE!J57="","",DRAINAGE!J57)</f>
        <v/>
      </c>
      <c r="L103" s="219" t="str">
        <f>IF(DRAINAGE!K57="","",DRAINAGE!K57)</f>
        <v/>
      </c>
      <c r="M103" s="219" t="str">
        <f>IF(DRAINAGE!L57="","",DRAINAGE!L57)</f>
        <v/>
      </c>
      <c r="N103" s="219" t="str">
        <f>IF(DRAINAGE!M57="","",DRAINAGE!M57)</f>
        <v/>
      </c>
      <c r="O103" s="219" t="str">
        <f>IF(DRAINAGE!N57="","",DRAINAGE!N57)</f>
        <v/>
      </c>
      <c r="P103" s="219" t="str">
        <f>IF(DRAINAGE!O57="","",DRAINAGE!O57)</f>
        <v/>
      </c>
      <c r="Q103" s="219" t="str">
        <f>IF(DRAINAGE!P57="","",DRAINAGE!P57)</f>
        <v/>
      </c>
      <c r="R103" s="219" t="str">
        <f>IF(DRAINAGE!Q57="","",DRAINAGE!Q57)</f>
        <v/>
      </c>
      <c r="S103" s="219" t="str">
        <f>IF(DRAINAGE!R57="","",DRAINAGE!R57)</f>
        <v/>
      </c>
      <c r="T103" s="219" t="str">
        <f>IF(DRAINAGE!S57="","",DRAINAGE!S57)</f>
        <v/>
      </c>
      <c r="U103" s="219"/>
      <c r="V103" s="219"/>
      <c r="W103" s="219"/>
      <c r="X103" s="219"/>
      <c r="Y103" s="219"/>
      <c r="Z103" s="219"/>
      <c r="AA103" s="221" t="str">
        <f>IF(DRAINAGE!AA57="","",DRAINAGE!AA57)</f>
        <v/>
      </c>
      <c r="AB103" s="233" t="str">
        <f>IF(DRAINAGE!Z57="","",DRAINAGE!Z57)</f>
        <v/>
      </c>
      <c r="AC103" s="233" t="str">
        <f>IF(DRAINAGE!AB57="","",DRAINAGE!AB57)</f>
        <v/>
      </c>
      <c r="AD103" s="223" t="str">
        <f>IF(DRAINAGE!AC57="","",DRAINAGE!AC57)</f>
        <v/>
      </c>
      <c r="AE103" s="224" t="str">
        <f>IF(DRAINAGE!AD57="","",DRAINAGE!AD57)</f>
        <v/>
      </c>
      <c r="AF103" s="257" t="str">
        <f>IF(DRAINAGE!AE57="","",DRAINAGE!AE57)</f>
        <v/>
      </c>
    </row>
    <row r="104" spans="1:32" x14ac:dyDescent="0.15">
      <c r="A104" s="313" t="str">
        <f>IF(DRAINAGE!AE58="","","Print")</f>
        <v/>
      </c>
      <c r="B104" s="218" t="str">
        <f>IF(DRAINAGE!A58="","",DRAINAGE!A58)</f>
        <v>ADDITIONAL ITEM</v>
      </c>
      <c r="C104" s="219" t="str">
        <f>IF(DRAINAGE!B58="","",DRAINAGE!B58)</f>
        <v>XX</v>
      </c>
      <c r="D104" s="219" t="str">
        <f>IF(DRAINAGE!C58="","",DRAINAGE!C58)</f>
        <v/>
      </c>
      <c r="E104" s="219" t="str">
        <f>IF(DRAINAGE!D58="","",DRAINAGE!D58)</f>
        <v/>
      </c>
      <c r="F104" s="219" t="str">
        <f>IF(DRAINAGE!E58="","",DRAINAGE!E58)</f>
        <v/>
      </c>
      <c r="G104" s="219" t="str">
        <f>IF(DRAINAGE!F58="","",DRAINAGE!F58)</f>
        <v/>
      </c>
      <c r="H104" s="219" t="str">
        <f>IF(DRAINAGE!G58="","",DRAINAGE!G58)</f>
        <v/>
      </c>
      <c r="I104" s="219" t="str">
        <f>IF(DRAINAGE!H58="","",DRAINAGE!H58)</f>
        <v/>
      </c>
      <c r="J104" s="219" t="str">
        <f>IF(DRAINAGE!I58="","",DRAINAGE!I58)</f>
        <v/>
      </c>
      <c r="K104" s="219" t="str">
        <f>IF(DRAINAGE!J58="","",DRAINAGE!J58)</f>
        <v/>
      </c>
      <c r="L104" s="219" t="str">
        <f>IF(DRAINAGE!K58="","",DRAINAGE!K58)</f>
        <v/>
      </c>
      <c r="M104" s="219" t="str">
        <f>IF(DRAINAGE!L58="","",DRAINAGE!L58)</f>
        <v/>
      </c>
      <c r="N104" s="219" t="str">
        <f>IF(DRAINAGE!M58="","",DRAINAGE!M58)</f>
        <v/>
      </c>
      <c r="O104" s="219" t="str">
        <f>IF(DRAINAGE!N58="","",DRAINAGE!N58)</f>
        <v/>
      </c>
      <c r="P104" s="219" t="str">
        <f>IF(DRAINAGE!O58="","",DRAINAGE!O58)</f>
        <v/>
      </c>
      <c r="Q104" s="219" t="str">
        <f>IF(DRAINAGE!P58="","",DRAINAGE!P58)</f>
        <v/>
      </c>
      <c r="R104" s="219" t="str">
        <f>IF(DRAINAGE!Q58="","",DRAINAGE!Q58)</f>
        <v/>
      </c>
      <c r="S104" s="219" t="str">
        <f>IF(DRAINAGE!R58="","",DRAINAGE!R58)</f>
        <v/>
      </c>
      <c r="T104" s="219" t="str">
        <f>IF(DRAINAGE!S58="","",DRAINAGE!S58)</f>
        <v/>
      </c>
      <c r="U104" s="219"/>
      <c r="V104" s="219"/>
      <c r="W104" s="219"/>
      <c r="X104" s="219"/>
      <c r="Y104" s="219"/>
      <c r="Z104" s="219"/>
      <c r="AA104" s="221" t="str">
        <f>IF(DRAINAGE!AA58="","",DRAINAGE!AA58)</f>
        <v/>
      </c>
      <c r="AB104" s="233" t="str">
        <f>IF(DRAINAGE!Z58="","",DRAINAGE!Z58)</f>
        <v/>
      </c>
      <c r="AC104" s="233" t="str">
        <f>IF(DRAINAGE!AB58="","",DRAINAGE!AB58)</f>
        <v/>
      </c>
      <c r="AD104" s="223" t="str">
        <f>IF(DRAINAGE!AC58="","",DRAINAGE!AC58)</f>
        <v/>
      </c>
      <c r="AE104" s="224" t="str">
        <f>IF(DRAINAGE!AD58="","",DRAINAGE!AD58)</f>
        <v/>
      </c>
      <c r="AF104" s="257" t="str">
        <f>IF(DRAINAGE!AE58="","",DRAINAGE!AE58)</f>
        <v/>
      </c>
    </row>
    <row r="105" spans="1:32" x14ac:dyDescent="0.15">
      <c r="A105" s="313" t="str">
        <f>IF(DRAINAGE!AE59="","","Print")</f>
        <v/>
      </c>
      <c r="B105" s="218" t="str">
        <f>IF(DRAINAGE!A59="","",DRAINAGE!A59)</f>
        <v>ADDITIONAL ITEM</v>
      </c>
      <c r="C105" s="219" t="str">
        <f>IF(DRAINAGE!B59="","",DRAINAGE!B59)</f>
        <v>XX</v>
      </c>
      <c r="D105" s="219" t="str">
        <f>IF(DRAINAGE!C59="","",DRAINAGE!C59)</f>
        <v/>
      </c>
      <c r="E105" s="219" t="str">
        <f>IF(DRAINAGE!D59="","",DRAINAGE!D59)</f>
        <v/>
      </c>
      <c r="F105" s="219" t="str">
        <f>IF(DRAINAGE!E59="","",DRAINAGE!E59)</f>
        <v/>
      </c>
      <c r="G105" s="219" t="str">
        <f>IF(DRAINAGE!F59="","",DRAINAGE!F59)</f>
        <v/>
      </c>
      <c r="H105" s="219" t="str">
        <f>IF(DRAINAGE!G59="","",DRAINAGE!G59)</f>
        <v/>
      </c>
      <c r="I105" s="219" t="str">
        <f>IF(DRAINAGE!H59="","",DRAINAGE!H59)</f>
        <v/>
      </c>
      <c r="J105" s="219" t="str">
        <f>IF(DRAINAGE!I59="","",DRAINAGE!I59)</f>
        <v/>
      </c>
      <c r="K105" s="219" t="str">
        <f>IF(DRAINAGE!J59="","",DRAINAGE!J59)</f>
        <v/>
      </c>
      <c r="L105" s="219" t="str">
        <f>IF(DRAINAGE!K59="","",DRAINAGE!K59)</f>
        <v/>
      </c>
      <c r="M105" s="219" t="str">
        <f>IF(DRAINAGE!L59="","",DRAINAGE!L59)</f>
        <v/>
      </c>
      <c r="N105" s="219" t="str">
        <f>IF(DRAINAGE!M59="","",DRAINAGE!M59)</f>
        <v/>
      </c>
      <c r="O105" s="219" t="str">
        <f>IF(DRAINAGE!N59="","",DRAINAGE!N59)</f>
        <v/>
      </c>
      <c r="P105" s="219" t="str">
        <f>IF(DRAINAGE!O59="","",DRAINAGE!O59)</f>
        <v/>
      </c>
      <c r="Q105" s="219" t="str">
        <f>IF(DRAINAGE!P59="","",DRAINAGE!P59)</f>
        <v/>
      </c>
      <c r="R105" s="219" t="str">
        <f>IF(DRAINAGE!Q59="","",DRAINAGE!Q59)</f>
        <v/>
      </c>
      <c r="S105" s="219" t="str">
        <f>IF(DRAINAGE!R59="","",DRAINAGE!R59)</f>
        <v/>
      </c>
      <c r="T105" s="219" t="str">
        <f>IF(DRAINAGE!S59="","",DRAINAGE!S59)</f>
        <v/>
      </c>
      <c r="U105" s="219"/>
      <c r="V105" s="219"/>
      <c r="W105" s="219"/>
      <c r="X105" s="219"/>
      <c r="Y105" s="219"/>
      <c r="Z105" s="219"/>
      <c r="AA105" s="221" t="str">
        <f>IF(DRAINAGE!AA59="","",DRAINAGE!AA59)</f>
        <v/>
      </c>
      <c r="AB105" s="233" t="str">
        <f>IF(DRAINAGE!Z59="","",DRAINAGE!Z59)</f>
        <v/>
      </c>
      <c r="AC105" s="233" t="str">
        <f>IF(DRAINAGE!AB59="","",DRAINAGE!AB59)</f>
        <v/>
      </c>
      <c r="AD105" s="223" t="str">
        <f>IF(DRAINAGE!AC59="","",DRAINAGE!AC59)</f>
        <v/>
      </c>
      <c r="AE105" s="224" t="str">
        <f>IF(DRAINAGE!AD59="","",DRAINAGE!AD59)</f>
        <v/>
      </c>
      <c r="AF105" s="257" t="str">
        <f>IF(DRAINAGE!AE59="","",DRAINAGE!AE59)</f>
        <v/>
      </c>
    </row>
    <row r="106" spans="1:32" x14ac:dyDescent="0.15">
      <c r="A106" s="313" t="str">
        <f>IF(AF106&gt;0,"Print","")</f>
        <v/>
      </c>
      <c r="B106" s="230"/>
      <c r="C106" s="193"/>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2"/>
      <c r="AA106" s="194"/>
      <c r="AB106" s="214"/>
      <c r="AC106" s="193"/>
      <c r="AD106" s="373"/>
      <c r="AE106" s="229" t="str">
        <f>IF(DRAINAGE!AD61="","",DRAINAGE!AD61)</f>
        <v>SUBTOTAL:</v>
      </c>
      <c r="AF106" s="258" t="str">
        <f>IF(DRAINAGE!AE61="","",DRAINAGE!AE61)</f>
        <v/>
      </c>
    </row>
    <row r="107" spans="1:32" x14ac:dyDescent="0.15">
      <c r="A107" s="313" t="str">
        <f>IF(AND(AF106&gt;0,AF153&gt;0),"Print",IF(AF153&gt;0,"Print",""))</f>
        <v/>
      </c>
      <c r="B107" s="230"/>
      <c r="C107" s="193"/>
      <c r="D107" s="226"/>
      <c r="E107" s="226"/>
      <c r="F107" s="226"/>
      <c r="G107" s="226"/>
      <c r="H107" s="226"/>
      <c r="I107" s="226"/>
      <c r="J107" s="226"/>
      <c r="K107" s="226"/>
      <c r="L107" s="226"/>
      <c r="M107" s="226"/>
      <c r="N107" s="226"/>
      <c r="O107" s="226"/>
      <c r="P107" s="226"/>
      <c r="Q107" s="226"/>
      <c r="R107" s="226"/>
      <c r="S107" s="226"/>
      <c r="T107" s="226"/>
      <c r="U107" s="226"/>
      <c r="V107" s="226"/>
      <c r="W107" s="226"/>
      <c r="X107" s="226"/>
      <c r="Y107" s="226"/>
      <c r="Z107" s="226"/>
      <c r="AA107" s="194"/>
      <c r="AB107" s="226"/>
      <c r="AC107" s="193"/>
      <c r="AD107" s="211"/>
      <c r="AE107" s="211"/>
      <c r="AF107" s="374"/>
    </row>
    <row r="108" spans="1:32" x14ac:dyDescent="0.15">
      <c r="A108" s="313" t="str">
        <f>IF(AF153&gt;0,"Print","")</f>
        <v/>
      </c>
      <c r="B108" s="325" t="str">
        <f>IF(DRAINAGE!A63="","",DRAINAGE!A63)</f>
        <v>MISCELLANEOUS DRAINAGE</v>
      </c>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4"/>
      <c r="AB108" s="193"/>
      <c r="AC108" s="193"/>
      <c r="AD108" s="211"/>
      <c r="AE108" s="211"/>
      <c r="AF108" s="255"/>
    </row>
    <row r="109" spans="1:32" x14ac:dyDescent="0.15">
      <c r="A109" s="313" t="str">
        <f>IF(DRAINAGE!AE64="","","Print")</f>
        <v/>
      </c>
      <c r="B109" s="347" t="str">
        <f>IF(DRAINAGE!A64="","",DRAINAGE!A64)</f>
        <v>AC SPILLWAY (D-22)</v>
      </c>
      <c r="C109" s="219" t="str">
        <f>IF(DRAINAGE!B64="","",DRAINAGE!B64)</f>
        <v>EA</v>
      </c>
      <c r="D109" s="219" t="str">
        <f>IF(DRAINAGE!C64="","",DRAINAGE!C64)</f>
        <v/>
      </c>
      <c r="E109" s="219" t="str">
        <f>IF(DRAINAGE!D64="","",DRAINAGE!D64)</f>
        <v/>
      </c>
      <c r="F109" s="219" t="str">
        <f>IF(DRAINAGE!E64="","",DRAINAGE!E64)</f>
        <v/>
      </c>
      <c r="G109" s="219" t="str">
        <f>IF(DRAINAGE!F64="","",DRAINAGE!F64)</f>
        <v/>
      </c>
      <c r="H109" s="219" t="str">
        <f>IF(DRAINAGE!G64="","",DRAINAGE!G64)</f>
        <v/>
      </c>
      <c r="I109" s="219" t="str">
        <f>IF(DRAINAGE!H64="","",DRAINAGE!H64)</f>
        <v/>
      </c>
      <c r="J109" s="219" t="str">
        <f>IF(DRAINAGE!I64="","",DRAINAGE!I64)</f>
        <v/>
      </c>
      <c r="K109" s="219" t="str">
        <f>IF(DRAINAGE!J64="","",DRAINAGE!J64)</f>
        <v/>
      </c>
      <c r="L109" s="219" t="str">
        <f>IF(DRAINAGE!K64="","",DRAINAGE!K64)</f>
        <v/>
      </c>
      <c r="M109" s="219" t="str">
        <f>IF(DRAINAGE!L64="","",DRAINAGE!L64)</f>
        <v/>
      </c>
      <c r="N109" s="219" t="str">
        <f>IF(DRAINAGE!M64="","",DRAINAGE!M64)</f>
        <v/>
      </c>
      <c r="O109" s="219" t="str">
        <f>IF(DRAINAGE!N64="","",DRAINAGE!N64)</f>
        <v/>
      </c>
      <c r="P109" s="219" t="str">
        <f>IF(DRAINAGE!O64="","",DRAINAGE!O64)</f>
        <v/>
      </c>
      <c r="Q109" s="219" t="str">
        <f>IF(DRAINAGE!P64="","",DRAINAGE!P64)</f>
        <v/>
      </c>
      <c r="R109" s="219" t="str">
        <f>IF(DRAINAGE!Q64="","",DRAINAGE!Q64)</f>
        <v/>
      </c>
      <c r="S109" s="219" t="str">
        <f>IF(DRAINAGE!R64="","",DRAINAGE!R64)</f>
        <v/>
      </c>
      <c r="T109" s="219" t="str">
        <f>IF(DRAINAGE!S64="","",DRAINAGE!S64)</f>
        <v/>
      </c>
      <c r="U109" s="219"/>
      <c r="V109" s="219"/>
      <c r="W109" s="219"/>
      <c r="X109" s="219"/>
      <c r="Y109" s="219"/>
      <c r="Z109" s="219"/>
      <c r="AA109" s="221" t="str">
        <f>IF(DRAINAGE!AA64="","",DRAINAGE!AA64)</f>
        <v/>
      </c>
      <c r="AB109" s="222" t="str">
        <f>IF(DRAINAGE!Z64="","",DRAINAGE!Z64)</f>
        <v/>
      </c>
      <c r="AC109" s="222" t="str">
        <f>IF(DRAINAGE!AB64="","",DRAINAGE!AB64)</f>
        <v/>
      </c>
      <c r="AD109" s="223">
        <f>IF(DRAINAGE!AC64="","",DRAINAGE!AC64)</f>
        <v>512</v>
      </c>
      <c r="AE109" s="348" t="str">
        <f>IF(DRAINAGE!AD64="","",DRAINAGE!AD64)</f>
        <v/>
      </c>
      <c r="AF109" s="257" t="str">
        <f>IF(DRAINAGE!AE64="","",DRAINAGE!AE64)</f>
        <v/>
      </c>
    </row>
    <row r="110" spans="1:32" x14ac:dyDescent="0.15">
      <c r="A110" s="313" t="str">
        <f>IF(DRAINAGE!AE65="","","Print")</f>
        <v/>
      </c>
      <c r="B110" s="218" t="str">
        <f>IF(DRAINAGE!A65="","",DRAINAGE!A65)</f>
        <v xml:space="preserve">PCC BOX CULVERT </v>
      </c>
      <c r="C110" s="219" t="str">
        <f>IF(DRAINAGE!B65="","",DRAINAGE!B65)</f>
        <v>CY</v>
      </c>
      <c r="D110" s="219" t="str">
        <f>IF(DRAINAGE!C65="","",DRAINAGE!C65)</f>
        <v/>
      </c>
      <c r="E110" s="219" t="str">
        <f>IF(DRAINAGE!D65="","",DRAINAGE!D65)</f>
        <v/>
      </c>
      <c r="F110" s="219" t="str">
        <f>IF(DRAINAGE!E65="","",DRAINAGE!E65)</f>
        <v/>
      </c>
      <c r="G110" s="219" t="str">
        <f>IF(DRAINAGE!F65="","",DRAINAGE!F65)</f>
        <v/>
      </c>
      <c r="H110" s="219" t="str">
        <f>IF(DRAINAGE!G65="","",DRAINAGE!G65)</f>
        <v/>
      </c>
      <c r="I110" s="219" t="str">
        <f>IF(DRAINAGE!H65="","",DRAINAGE!H65)</f>
        <v/>
      </c>
      <c r="J110" s="219" t="str">
        <f>IF(DRAINAGE!I65="","",DRAINAGE!I65)</f>
        <v/>
      </c>
      <c r="K110" s="219" t="str">
        <f>IF(DRAINAGE!J65="","",DRAINAGE!J65)</f>
        <v/>
      </c>
      <c r="L110" s="219" t="str">
        <f>IF(DRAINAGE!K65="","",DRAINAGE!K65)</f>
        <v/>
      </c>
      <c r="M110" s="219" t="str">
        <f>IF(DRAINAGE!L65="","",DRAINAGE!L65)</f>
        <v/>
      </c>
      <c r="N110" s="219" t="str">
        <f>IF(DRAINAGE!M65="","",DRAINAGE!M65)</f>
        <v/>
      </c>
      <c r="O110" s="219" t="str">
        <f>IF(DRAINAGE!N65="","",DRAINAGE!N65)</f>
        <v/>
      </c>
      <c r="P110" s="219" t="str">
        <f>IF(DRAINAGE!O65="","",DRAINAGE!O65)</f>
        <v/>
      </c>
      <c r="Q110" s="219" t="str">
        <f>IF(DRAINAGE!P65="","",DRAINAGE!P65)</f>
        <v/>
      </c>
      <c r="R110" s="219" t="str">
        <f>IF(DRAINAGE!Q65="","",DRAINAGE!Q65)</f>
        <v/>
      </c>
      <c r="S110" s="219" t="str">
        <f>IF(DRAINAGE!R65="","",DRAINAGE!R65)</f>
        <v/>
      </c>
      <c r="T110" s="219" t="str">
        <f>IF(DRAINAGE!S65="","",DRAINAGE!S65)</f>
        <v/>
      </c>
      <c r="U110" s="219"/>
      <c r="V110" s="219"/>
      <c r="W110" s="219"/>
      <c r="X110" s="219"/>
      <c r="Y110" s="219"/>
      <c r="Z110" s="219"/>
      <c r="AA110" s="221" t="str">
        <f>IF(DRAINAGE!AA65="","",DRAINAGE!AA65)</f>
        <v/>
      </c>
      <c r="AB110" s="233" t="str">
        <f>IF(DRAINAGE!Z65="","",DRAINAGE!Z65)</f>
        <v/>
      </c>
      <c r="AC110" s="233" t="str">
        <f>IF(DRAINAGE!AB65="","",DRAINAGE!AB65)</f>
        <v/>
      </c>
      <c r="AD110" s="223">
        <f>IF(DRAINAGE!AC65="","",DRAINAGE!AC65)</f>
        <v>1760</v>
      </c>
      <c r="AE110" s="224" t="str">
        <f>IF(DRAINAGE!AD65="","",DRAINAGE!AD65)</f>
        <v/>
      </c>
      <c r="AF110" s="257" t="str">
        <f>IF(DRAINAGE!AE65="","",DRAINAGE!AE65)</f>
        <v/>
      </c>
    </row>
    <row r="111" spans="1:32" x14ac:dyDescent="0.15">
      <c r="A111" s="313" t="str">
        <f>IF(DRAINAGE!AE66="","","Print")</f>
        <v/>
      </c>
      <c r="B111" s="218" t="str">
        <f>IF(DRAINAGE!A66="","",DRAINAGE!A66)</f>
        <v>CATCH BASIN, PER D-7 ( TYPE F )</v>
      </c>
      <c r="C111" s="219" t="str">
        <f>IF(DRAINAGE!B66="","",DRAINAGE!B66)</f>
        <v>EA</v>
      </c>
      <c r="D111" s="219" t="str">
        <f>IF(DRAINAGE!C66="","",DRAINAGE!C66)</f>
        <v/>
      </c>
      <c r="E111" s="219" t="str">
        <f>IF(DRAINAGE!D66="","",DRAINAGE!D66)</f>
        <v/>
      </c>
      <c r="F111" s="219" t="str">
        <f>IF(DRAINAGE!E66="","",DRAINAGE!E66)</f>
        <v/>
      </c>
      <c r="G111" s="219" t="str">
        <f>IF(DRAINAGE!F66="","",DRAINAGE!F66)</f>
        <v/>
      </c>
      <c r="H111" s="219" t="str">
        <f>IF(DRAINAGE!G66="","",DRAINAGE!G66)</f>
        <v/>
      </c>
      <c r="I111" s="219" t="str">
        <f>IF(DRAINAGE!H66="","",DRAINAGE!H66)</f>
        <v/>
      </c>
      <c r="J111" s="219" t="str">
        <f>IF(DRAINAGE!I66="","",DRAINAGE!I66)</f>
        <v/>
      </c>
      <c r="K111" s="219" t="str">
        <f>IF(DRAINAGE!J66="","",DRAINAGE!J66)</f>
        <v/>
      </c>
      <c r="L111" s="219" t="str">
        <f>IF(DRAINAGE!K66="","",DRAINAGE!K66)</f>
        <v/>
      </c>
      <c r="M111" s="219" t="str">
        <f>IF(DRAINAGE!L66="","",DRAINAGE!L66)</f>
        <v/>
      </c>
      <c r="N111" s="219" t="str">
        <f>IF(DRAINAGE!M66="","",DRAINAGE!M66)</f>
        <v/>
      </c>
      <c r="O111" s="219" t="str">
        <f>IF(DRAINAGE!N66="","",DRAINAGE!N66)</f>
        <v/>
      </c>
      <c r="P111" s="219" t="str">
        <f>IF(DRAINAGE!O66="","",DRAINAGE!O66)</f>
        <v/>
      </c>
      <c r="Q111" s="219" t="str">
        <f>IF(DRAINAGE!P66="","",DRAINAGE!P66)</f>
        <v/>
      </c>
      <c r="R111" s="219" t="str">
        <f>IF(DRAINAGE!Q66="","",DRAINAGE!Q66)</f>
        <v/>
      </c>
      <c r="S111" s="219" t="str">
        <f>IF(DRAINAGE!R66="","",DRAINAGE!R66)</f>
        <v/>
      </c>
      <c r="T111" s="219" t="str">
        <f>IF(DRAINAGE!S66="","",DRAINAGE!S66)</f>
        <v/>
      </c>
      <c r="U111" s="219"/>
      <c r="V111" s="219"/>
      <c r="W111" s="219"/>
      <c r="X111" s="219"/>
      <c r="Y111" s="219"/>
      <c r="Z111" s="219"/>
      <c r="AA111" s="221" t="str">
        <f>IF(DRAINAGE!AA66="","",DRAINAGE!AA66)</f>
        <v/>
      </c>
      <c r="AB111" s="222" t="str">
        <f>IF(DRAINAGE!Z66="","",DRAINAGE!Z66)</f>
        <v/>
      </c>
      <c r="AC111" s="222" t="str">
        <f>IF(DRAINAGE!AB66="","",DRAINAGE!AB66)</f>
        <v/>
      </c>
      <c r="AD111" s="223">
        <f>IF(DRAINAGE!AC66="","",DRAINAGE!AC66)</f>
        <v>5680</v>
      </c>
      <c r="AE111" s="224" t="str">
        <f>IF(DRAINAGE!AD66="","",DRAINAGE!AD66)</f>
        <v/>
      </c>
      <c r="AF111" s="257" t="str">
        <f>IF(DRAINAGE!AE66="","",DRAINAGE!AE66)</f>
        <v/>
      </c>
    </row>
    <row r="112" spans="1:32" x14ac:dyDescent="0.15">
      <c r="A112" s="313" t="str">
        <f>IF(DRAINAGE!AE67="","","Print")</f>
        <v/>
      </c>
      <c r="B112" s="218" t="str">
        <f>IF(DRAINAGE!A67="","",DRAINAGE!A67)</f>
        <v>'CATCH BASIN, PER D-8 ( TYPE G )</v>
      </c>
      <c r="C112" s="219" t="str">
        <f>IF(DRAINAGE!B67="","",DRAINAGE!B67)</f>
        <v>EA</v>
      </c>
      <c r="D112" s="219" t="str">
        <f>IF(DRAINAGE!C67="","",DRAINAGE!C67)</f>
        <v/>
      </c>
      <c r="E112" s="219" t="str">
        <f>IF(DRAINAGE!D67="","",DRAINAGE!D67)</f>
        <v/>
      </c>
      <c r="F112" s="219" t="str">
        <f>IF(DRAINAGE!E67="","",DRAINAGE!E67)</f>
        <v/>
      </c>
      <c r="G112" s="219" t="str">
        <f>IF(DRAINAGE!F67="","",DRAINAGE!F67)</f>
        <v/>
      </c>
      <c r="H112" s="219" t="str">
        <f>IF(DRAINAGE!G67="","",DRAINAGE!G67)</f>
        <v/>
      </c>
      <c r="I112" s="219" t="str">
        <f>IF(DRAINAGE!H67="","",DRAINAGE!H67)</f>
        <v/>
      </c>
      <c r="J112" s="219" t="str">
        <f>IF(DRAINAGE!I67="","",DRAINAGE!I67)</f>
        <v/>
      </c>
      <c r="K112" s="219" t="str">
        <f>IF(DRAINAGE!J67="","",DRAINAGE!J67)</f>
        <v/>
      </c>
      <c r="L112" s="219" t="str">
        <f>IF(DRAINAGE!K67="","",DRAINAGE!K67)</f>
        <v/>
      </c>
      <c r="M112" s="219" t="str">
        <f>IF(DRAINAGE!L67="","",DRAINAGE!L67)</f>
        <v/>
      </c>
      <c r="N112" s="219" t="str">
        <f>IF(DRAINAGE!M67="","",DRAINAGE!M67)</f>
        <v/>
      </c>
      <c r="O112" s="219" t="str">
        <f>IF(DRAINAGE!N67="","",DRAINAGE!N67)</f>
        <v/>
      </c>
      <c r="P112" s="219" t="str">
        <f>IF(DRAINAGE!O67="","",DRAINAGE!O67)</f>
        <v/>
      </c>
      <c r="Q112" s="219" t="str">
        <f>IF(DRAINAGE!P67="","",DRAINAGE!P67)</f>
        <v/>
      </c>
      <c r="R112" s="219" t="str">
        <f>IF(DRAINAGE!Q67="","",DRAINAGE!Q67)</f>
        <v/>
      </c>
      <c r="S112" s="219" t="str">
        <f>IF(DRAINAGE!R67="","",DRAINAGE!R67)</f>
        <v/>
      </c>
      <c r="T112" s="219" t="str">
        <f>IF(DRAINAGE!S67="","",DRAINAGE!S67)</f>
        <v/>
      </c>
      <c r="U112" s="219"/>
      <c r="V112" s="219"/>
      <c r="W112" s="219"/>
      <c r="X112" s="219"/>
      <c r="Y112" s="219"/>
      <c r="Z112" s="219"/>
      <c r="AA112" s="221" t="str">
        <f>IF(DRAINAGE!AA67="","",DRAINAGE!AA67)</f>
        <v/>
      </c>
      <c r="AB112" s="222" t="str">
        <f>IF(DRAINAGE!Z67="","",DRAINAGE!Z67)</f>
        <v/>
      </c>
      <c r="AC112" s="222" t="str">
        <f>IF(DRAINAGE!AB67="","",DRAINAGE!AB67)</f>
        <v/>
      </c>
      <c r="AD112" s="223">
        <f>IF(DRAINAGE!AC67="","",DRAINAGE!AC67)</f>
        <v>6240</v>
      </c>
      <c r="AE112" s="224" t="str">
        <f>IF(DRAINAGE!AD67="","",DRAINAGE!AD67)</f>
        <v/>
      </c>
      <c r="AF112" s="257" t="str">
        <f>IF(DRAINAGE!AE67="","",DRAINAGE!AE67)</f>
        <v/>
      </c>
    </row>
    <row r="113" spans="1:32" x14ac:dyDescent="0.15">
      <c r="A113" s="313" t="str">
        <f>IF(DRAINAGE!AE68="","","Print")</f>
        <v/>
      </c>
      <c r="B113" s="218" t="str">
        <f>IF(DRAINAGE!A68="","",DRAINAGE!A68)</f>
        <v>'CLEAN OUT, PER D-9  ( TYPE A )</v>
      </c>
      <c r="C113" s="219" t="str">
        <f>IF(DRAINAGE!B68="","",DRAINAGE!B68)</f>
        <v>EA</v>
      </c>
      <c r="D113" s="219" t="str">
        <f>IF(DRAINAGE!C68="","",DRAINAGE!C68)</f>
        <v/>
      </c>
      <c r="E113" s="219" t="str">
        <f>IF(DRAINAGE!D68="","",DRAINAGE!D68)</f>
        <v/>
      </c>
      <c r="F113" s="219" t="str">
        <f>IF(DRAINAGE!E68="","",DRAINAGE!E68)</f>
        <v/>
      </c>
      <c r="G113" s="219" t="str">
        <f>IF(DRAINAGE!F68="","",DRAINAGE!F68)</f>
        <v/>
      </c>
      <c r="H113" s="219" t="str">
        <f>IF(DRAINAGE!G68="","",DRAINAGE!G68)</f>
        <v/>
      </c>
      <c r="I113" s="219" t="str">
        <f>IF(DRAINAGE!H68="","",DRAINAGE!H68)</f>
        <v/>
      </c>
      <c r="J113" s="219" t="str">
        <f>IF(DRAINAGE!I68="","",DRAINAGE!I68)</f>
        <v/>
      </c>
      <c r="K113" s="219" t="str">
        <f>IF(DRAINAGE!J68="","",DRAINAGE!J68)</f>
        <v/>
      </c>
      <c r="L113" s="219" t="str">
        <f>IF(DRAINAGE!K68="","",DRAINAGE!K68)</f>
        <v/>
      </c>
      <c r="M113" s="219" t="str">
        <f>IF(DRAINAGE!L68="","",DRAINAGE!L68)</f>
        <v/>
      </c>
      <c r="N113" s="219" t="str">
        <f>IF(DRAINAGE!M68="","",DRAINAGE!M68)</f>
        <v/>
      </c>
      <c r="O113" s="219" t="str">
        <f>IF(DRAINAGE!N68="","",DRAINAGE!N68)</f>
        <v/>
      </c>
      <c r="P113" s="219" t="str">
        <f>IF(DRAINAGE!O68="","",DRAINAGE!O68)</f>
        <v/>
      </c>
      <c r="Q113" s="219" t="str">
        <f>IF(DRAINAGE!P68="","",DRAINAGE!P68)</f>
        <v/>
      </c>
      <c r="R113" s="219" t="str">
        <f>IF(DRAINAGE!Q68="","",DRAINAGE!Q68)</f>
        <v/>
      </c>
      <c r="S113" s="219" t="str">
        <f>IF(DRAINAGE!R68="","",DRAINAGE!R68)</f>
        <v/>
      </c>
      <c r="T113" s="219" t="str">
        <f>IF(DRAINAGE!S68="","",DRAINAGE!S68)</f>
        <v/>
      </c>
      <c r="U113" s="219"/>
      <c r="V113" s="219"/>
      <c r="W113" s="219"/>
      <c r="X113" s="219"/>
      <c r="Y113" s="219"/>
      <c r="Z113" s="219"/>
      <c r="AA113" s="221" t="str">
        <f>IF(DRAINAGE!AA68="","",DRAINAGE!AA68)</f>
        <v/>
      </c>
      <c r="AB113" s="222" t="str">
        <f>IF(DRAINAGE!Z68="","",DRAINAGE!Z68)</f>
        <v/>
      </c>
      <c r="AC113" s="222" t="str">
        <f>IF(DRAINAGE!AB68="","",DRAINAGE!AB68)</f>
        <v/>
      </c>
      <c r="AD113" s="223">
        <f>IF(DRAINAGE!AC68="","",DRAINAGE!AC68)</f>
        <v>6368</v>
      </c>
      <c r="AE113" s="224" t="str">
        <f>IF(DRAINAGE!AD68="","",DRAINAGE!AD68)</f>
        <v/>
      </c>
      <c r="AF113" s="257" t="str">
        <f>IF(DRAINAGE!AE68="","",DRAINAGE!AE68)</f>
        <v/>
      </c>
    </row>
    <row r="114" spans="1:32" x14ac:dyDescent="0.15">
      <c r="A114" s="313" t="str">
        <f>IF(DRAINAGE!AE69="","","Print")</f>
        <v/>
      </c>
      <c r="B114" s="218" t="str">
        <f>IF(DRAINAGE!A69="","",DRAINAGE!A69)</f>
        <v>'CLEAN OUT, PER D-10 (TYPE B )</v>
      </c>
      <c r="C114" s="219" t="str">
        <f>IF(DRAINAGE!B69="","",DRAINAGE!B69)</f>
        <v>EA</v>
      </c>
      <c r="D114" s="219" t="str">
        <f>IF(DRAINAGE!C69="","",DRAINAGE!C69)</f>
        <v/>
      </c>
      <c r="E114" s="219" t="str">
        <f>IF(DRAINAGE!D69="","",DRAINAGE!D69)</f>
        <v/>
      </c>
      <c r="F114" s="219" t="str">
        <f>IF(DRAINAGE!E69="","",DRAINAGE!E69)</f>
        <v/>
      </c>
      <c r="G114" s="219" t="str">
        <f>IF(DRAINAGE!F69="","",DRAINAGE!F69)</f>
        <v/>
      </c>
      <c r="H114" s="219" t="str">
        <f>IF(DRAINAGE!G69="","",DRAINAGE!G69)</f>
        <v/>
      </c>
      <c r="I114" s="219" t="str">
        <f>IF(DRAINAGE!H69="","",DRAINAGE!H69)</f>
        <v/>
      </c>
      <c r="J114" s="219" t="str">
        <f>IF(DRAINAGE!I69="","",DRAINAGE!I69)</f>
        <v/>
      </c>
      <c r="K114" s="219" t="str">
        <f>IF(DRAINAGE!J69="","",DRAINAGE!J69)</f>
        <v/>
      </c>
      <c r="L114" s="219" t="str">
        <f>IF(DRAINAGE!K69="","",DRAINAGE!K69)</f>
        <v/>
      </c>
      <c r="M114" s="219" t="str">
        <f>IF(DRAINAGE!L69="","",DRAINAGE!L69)</f>
        <v/>
      </c>
      <c r="N114" s="219" t="str">
        <f>IF(DRAINAGE!M69="","",DRAINAGE!M69)</f>
        <v/>
      </c>
      <c r="O114" s="219" t="str">
        <f>IF(DRAINAGE!N69="","",DRAINAGE!N69)</f>
        <v/>
      </c>
      <c r="P114" s="219" t="str">
        <f>IF(DRAINAGE!O69="","",DRAINAGE!O69)</f>
        <v/>
      </c>
      <c r="Q114" s="219" t="str">
        <f>IF(DRAINAGE!P69="","",DRAINAGE!P69)</f>
        <v/>
      </c>
      <c r="R114" s="219" t="str">
        <f>IF(DRAINAGE!Q69="","",DRAINAGE!Q69)</f>
        <v/>
      </c>
      <c r="S114" s="219" t="str">
        <f>IF(DRAINAGE!R69="","",DRAINAGE!R69)</f>
        <v/>
      </c>
      <c r="T114" s="219" t="str">
        <f>IF(DRAINAGE!S69="","",DRAINAGE!S69)</f>
        <v/>
      </c>
      <c r="U114" s="219"/>
      <c r="V114" s="219"/>
      <c r="W114" s="219"/>
      <c r="X114" s="219"/>
      <c r="Y114" s="219"/>
      <c r="Z114" s="219"/>
      <c r="AA114" s="221" t="str">
        <f>IF(DRAINAGE!AA69="","",DRAINAGE!AA69)</f>
        <v/>
      </c>
      <c r="AB114" s="222" t="str">
        <f>IF(DRAINAGE!Z69="","",DRAINAGE!Z69)</f>
        <v/>
      </c>
      <c r="AC114" s="222" t="str">
        <f>IF(DRAINAGE!AB69="","",DRAINAGE!AB69)</f>
        <v/>
      </c>
      <c r="AD114" s="223">
        <f>IF(DRAINAGE!AC69="","",DRAINAGE!AC69)</f>
        <v>7200</v>
      </c>
      <c r="AE114" s="224" t="str">
        <f>IF(DRAINAGE!AD69="","",DRAINAGE!AD69)</f>
        <v/>
      </c>
      <c r="AF114" s="257" t="str">
        <f>IF(DRAINAGE!AE69="","",DRAINAGE!AE69)</f>
        <v/>
      </c>
    </row>
    <row r="115" spans="1:32" x14ac:dyDescent="0.15">
      <c r="A115" s="313" t="str">
        <f>IF(DRAINAGE!AE70="","","Print")</f>
        <v/>
      </c>
      <c r="B115" s="218" t="str">
        <f>IF(DRAINAGE!A70="","",DRAINAGE!A70)</f>
        <v>CATCH BASIN, PER D-29 ( TYPE I )</v>
      </c>
      <c r="C115" s="219" t="str">
        <f>IF(DRAINAGE!B70="","",DRAINAGE!B70)</f>
        <v>EA</v>
      </c>
      <c r="D115" s="219" t="str">
        <f>IF(DRAINAGE!C70="","",DRAINAGE!C70)</f>
        <v/>
      </c>
      <c r="E115" s="219" t="str">
        <f>IF(DRAINAGE!D70="","",DRAINAGE!D70)</f>
        <v/>
      </c>
      <c r="F115" s="219" t="str">
        <f>IF(DRAINAGE!E70="","",DRAINAGE!E70)</f>
        <v/>
      </c>
      <c r="G115" s="219" t="str">
        <f>IF(DRAINAGE!F70="","",DRAINAGE!F70)</f>
        <v/>
      </c>
      <c r="H115" s="219" t="str">
        <f>IF(DRAINAGE!G70="","",DRAINAGE!G70)</f>
        <v/>
      </c>
      <c r="I115" s="219" t="str">
        <f>IF(DRAINAGE!H70="","",DRAINAGE!H70)</f>
        <v/>
      </c>
      <c r="J115" s="219" t="str">
        <f>IF(DRAINAGE!I70="","",DRAINAGE!I70)</f>
        <v/>
      </c>
      <c r="K115" s="219" t="str">
        <f>IF(DRAINAGE!J70="","",DRAINAGE!J70)</f>
        <v/>
      </c>
      <c r="L115" s="219" t="str">
        <f>IF(DRAINAGE!K70="","",DRAINAGE!K70)</f>
        <v/>
      </c>
      <c r="M115" s="219" t="str">
        <f>IF(DRAINAGE!L70="","",DRAINAGE!L70)</f>
        <v/>
      </c>
      <c r="N115" s="219" t="str">
        <f>IF(DRAINAGE!M70="","",DRAINAGE!M70)</f>
        <v/>
      </c>
      <c r="O115" s="219" t="str">
        <f>IF(DRAINAGE!N70="","",DRAINAGE!N70)</f>
        <v/>
      </c>
      <c r="P115" s="219" t="str">
        <f>IF(DRAINAGE!O70="","",DRAINAGE!O70)</f>
        <v/>
      </c>
      <c r="Q115" s="219" t="str">
        <f>IF(DRAINAGE!P70="","",DRAINAGE!P70)</f>
        <v/>
      </c>
      <c r="R115" s="219" t="str">
        <f>IF(DRAINAGE!Q70="","",DRAINAGE!Q70)</f>
        <v/>
      </c>
      <c r="S115" s="219" t="str">
        <f>IF(DRAINAGE!R70="","",DRAINAGE!R70)</f>
        <v/>
      </c>
      <c r="T115" s="219" t="str">
        <f>IF(DRAINAGE!S70="","",DRAINAGE!S70)</f>
        <v/>
      </c>
      <c r="U115" s="219"/>
      <c r="V115" s="219"/>
      <c r="W115" s="219"/>
      <c r="X115" s="219"/>
      <c r="Y115" s="219"/>
      <c r="Z115" s="219"/>
      <c r="AA115" s="221" t="str">
        <f>IF(DRAINAGE!AA70="","",DRAINAGE!AA70)</f>
        <v/>
      </c>
      <c r="AB115" s="222" t="str">
        <f>IF(DRAINAGE!Z70="","",DRAINAGE!Z70)</f>
        <v/>
      </c>
      <c r="AC115" s="222" t="str">
        <f>IF(DRAINAGE!AB70="","",DRAINAGE!AB70)</f>
        <v/>
      </c>
      <c r="AD115" s="223">
        <f>IF(DRAINAGE!AC70="","",DRAINAGE!AC70)</f>
        <v>6160</v>
      </c>
      <c r="AE115" s="224" t="str">
        <f>IF(DRAINAGE!AD70="","",DRAINAGE!AD70)</f>
        <v/>
      </c>
      <c r="AF115" s="257" t="str">
        <f>IF(DRAINAGE!AE70="","",DRAINAGE!AE70)</f>
        <v/>
      </c>
    </row>
    <row r="116" spans="1:32" x14ac:dyDescent="0.15">
      <c r="A116" s="313" t="str">
        <f>IF(DRAINAGE!AE71="","","Print")</f>
        <v/>
      </c>
      <c r="B116" s="218" t="str">
        <f>IF(DRAINAGE!A71="","",DRAINAGE!A71)</f>
        <v>CONCRETE (STRUCTURAL)</v>
      </c>
      <c r="C116" s="219" t="str">
        <f>IF(DRAINAGE!B71="","",DRAINAGE!B71)</f>
        <v>CY</v>
      </c>
      <c r="D116" s="219" t="str">
        <f>IF(DRAINAGE!C71="","",DRAINAGE!C71)</f>
        <v/>
      </c>
      <c r="E116" s="219" t="str">
        <f>IF(DRAINAGE!D71="","",DRAINAGE!D71)</f>
        <v/>
      </c>
      <c r="F116" s="219" t="str">
        <f>IF(DRAINAGE!E71="","",DRAINAGE!E71)</f>
        <v/>
      </c>
      <c r="G116" s="219" t="str">
        <f>IF(DRAINAGE!F71="","",DRAINAGE!F71)</f>
        <v/>
      </c>
      <c r="H116" s="219" t="str">
        <f>IF(DRAINAGE!G71="","",DRAINAGE!G71)</f>
        <v/>
      </c>
      <c r="I116" s="219" t="str">
        <f>IF(DRAINAGE!H71="","",DRAINAGE!H71)</f>
        <v/>
      </c>
      <c r="J116" s="219" t="str">
        <f>IF(DRAINAGE!I71="","",DRAINAGE!I71)</f>
        <v/>
      </c>
      <c r="K116" s="219" t="str">
        <f>IF(DRAINAGE!J71="","",DRAINAGE!J71)</f>
        <v/>
      </c>
      <c r="L116" s="219" t="str">
        <f>IF(DRAINAGE!K71="","",DRAINAGE!K71)</f>
        <v/>
      </c>
      <c r="M116" s="219" t="str">
        <f>IF(DRAINAGE!L71="","",DRAINAGE!L71)</f>
        <v/>
      </c>
      <c r="N116" s="219" t="str">
        <f>IF(DRAINAGE!M71="","",DRAINAGE!M71)</f>
        <v/>
      </c>
      <c r="O116" s="219" t="str">
        <f>IF(DRAINAGE!N71="","",DRAINAGE!N71)</f>
        <v/>
      </c>
      <c r="P116" s="219" t="str">
        <f>IF(DRAINAGE!O71="","",DRAINAGE!O71)</f>
        <v/>
      </c>
      <c r="Q116" s="219" t="str">
        <f>IF(DRAINAGE!P71="","",DRAINAGE!P71)</f>
        <v/>
      </c>
      <c r="R116" s="219" t="str">
        <f>IF(DRAINAGE!Q71="","",DRAINAGE!Q71)</f>
        <v/>
      </c>
      <c r="S116" s="219" t="str">
        <f>IF(DRAINAGE!R71="","",DRAINAGE!R71)</f>
        <v/>
      </c>
      <c r="T116" s="219" t="str">
        <f>IF(DRAINAGE!S71="","",DRAINAGE!S71)</f>
        <v/>
      </c>
      <c r="U116" s="219"/>
      <c r="V116" s="219"/>
      <c r="W116" s="219"/>
      <c r="X116" s="219"/>
      <c r="Y116" s="219"/>
      <c r="Z116" s="219"/>
      <c r="AA116" s="221" t="str">
        <f>IF(DRAINAGE!AA71="","",DRAINAGE!AA71)</f>
        <v/>
      </c>
      <c r="AB116" s="233" t="str">
        <f>IF(DRAINAGE!Z71="","",DRAINAGE!Z71)</f>
        <v/>
      </c>
      <c r="AC116" s="233" t="str">
        <f>IF(DRAINAGE!AB71="","",DRAINAGE!AB71)</f>
        <v/>
      </c>
      <c r="AD116" s="223">
        <f>IF(DRAINAGE!AC71="","",DRAINAGE!AC71)</f>
        <v>880</v>
      </c>
      <c r="AE116" s="224" t="str">
        <f>IF(DRAINAGE!AD71="","",DRAINAGE!AD71)</f>
        <v/>
      </c>
      <c r="AF116" s="257" t="str">
        <f>IF(DRAINAGE!AE71="","",DRAINAGE!AE71)</f>
        <v/>
      </c>
    </row>
    <row r="117" spans="1:32" x14ac:dyDescent="0.15">
      <c r="A117" s="313" t="str">
        <f>IF(DRAINAGE!AE72="","","Print")</f>
        <v/>
      </c>
      <c r="B117" s="218" t="str">
        <f>IF(DRAINAGE!A72="","",DRAINAGE!A72)</f>
        <v xml:space="preserve">CONCRETE ENERGY DISSIPATER, PER D-41 </v>
      </c>
      <c r="C117" s="219" t="str">
        <f>IF(DRAINAGE!B72="","",DRAINAGE!B72)</f>
        <v>EA</v>
      </c>
      <c r="D117" s="219" t="str">
        <f>IF(DRAINAGE!C72="","",DRAINAGE!C72)</f>
        <v/>
      </c>
      <c r="E117" s="219" t="str">
        <f>IF(DRAINAGE!D72="","",DRAINAGE!D72)</f>
        <v/>
      </c>
      <c r="F117" s="219" t="str">
        <f>IF(DRAINAGE!E72="","",DRAINAGE!E72)</f>
        <v/>
      </c>
      <c r="G117" s="219" t="str">
        <f>IF(DRAINAGE!F72="","",DRAINAGE!F72)</f>
        <v/>
      </c>
      <c r="H117" s="219" t="str">
        <f>IF(DRAINAGE!G72="","",DRAINAGE!G72)</f>
        <v/>
      </c>
      <c r="I117" s="219" t="str">
        <f>IF(DRAINAGE!H72="","",DRAINAGE!H72)</f>
        <v/>
      </c>
      <c r="J117" s="219" t="str">
        <f>IF(DRAINAGE!I72="","",DRAINAGE!I72)</f>
        <v/>
      </c>
      <c r="K117" s="219" t="str">
        <f>IF(DRAINAGE!J72="","",DRAINAGE!J72)</f>
        <v/>
      </c>
      <c r="L117" s="219" t="str">
        <f>IF(DRAINAGE!K72="","",DRAINAGE!K72)</f>
        <v/>
      </c>
      <c r="M117" s="219" t="str">
        <f>IF(DRAINAGE!L72="","",DRAINAGE!L72)</f>
        <v/>
      </c>
      <c r="N117" s="219" t="str">
        <f>IF(DRAINAGE!M72="","",DRAINAGE!M72)</f>
        <v/>
      </c>
      <c r="O117" s="219" t="str">
        <f>IF(DRAINAGE!N72="","",DRAINAGE!N72)</f>
        <v/>
      </c>
      <c r="P117" s="219" t="str">
        <f>IF(DRAINAGE!O72="","",DRAINAGE!O72)</f>
        <v/>
      </c>
      <c r="Q117" s="219" t="str">
        <f>IF(DRAINAGE!P72="","",DRAINAGE!P72)</f>
        <v/>
      </c>
      <c r="R117" s="219" t="str">
        <f>IF(DRAINAGE!Q72="","",DRAINAGE!Q72)</f>
        <v/>
      </c>
      <c r="S117" s="219" t="str">
        <f>IF(DRAINAGE!R72="","",DRAINAGE!R72)</f>
        <v/>
      </c>
      <c r="T117" s="219" t="str">
        <f>IF(DRAINAGE!S72="","",DRAINAGE!S72)</f>
        <v/>
      </c>
      <c r="U117" s="219"/>
      <c r="V117" s="219"/>
      <c r="W117" s="219"/>
      <c r="X117" s="219"/>
      <c r="Y117" s="219"/>
      <c r="Z117" s="219"/>
      <c r="AA117" s="221" t="str">
        <f>IF(DRAINAGE!AA72="","",DRAINAGE!AA72)</f>
        <v/>
      </c>
      <c r="AB117" s="222" t="str">
        <f>IF(DRAINAGE!Z72="","",DRAINAGE!Z72)</f>
        <v/>
      </c>
      <c r="AC117" s="222" t="str">
        <f>IF(DRAINAGE!AB72="","",DRAINAGE!AB72)</f>
        <v/>
      </c>
      <c r="AD117" s="223">
        <f>IF(DRAINAGE!AC72="","",DRAINAGE!AC72)</f>
        <v>13120</v>
      </c>
      <c r="AE117" s="224" t="str">
        <f>IF(DRAINAGE!AD72="","",DRAINAGE!AD72)</f>
        <v/>
      </c>
      <c r="AF117" s="257" t="str">
        <f>IF(DRAINAGE!AE72="","",DRAINAGE!AE72)</f>
        <v/>
      </c>
    </row>
    <row r="118" spans="1:32" x14ac:dyDescent="0.15">
      <c r="A118" s="313" t="str">
        <f>IF(DRAINAGE!AE73="","","Print")</f>
        <v/>
      </c>
      <c r="B118" s="218" t="str">
        <f>IF(DRAINAGE!A73="","",DRAINAGE!A73)</f>
        <v>CONCRETE LUG, PER D-63</v>
      </c>
      <c r="C118" s="219" t="str">
        <f>IF(DRAINAGE!B73="","",DRAINAGE!B73)</f>
        <v>EA</v>
      </c>
      <c r="D118" s="219" t="str">
        <f>IF(DRAINAGE!C73="","",DRAINAGE!C73)</f>
        <v/>
      </c>
      <c r="E118" s="219" t="str">
        <f>IF(DRAINAGE!D73="","",DRAINAGE!D73)</f>
        <v/>
      </c>
      <c r="F118" s="219" t="str">
        <f>IF(DRAINAGE!E73="","",DRAINAGE!E73)</f>
        <v/>
      </c>
      <c r="G118" s="219" t="str">
        <f>IF(DRAINAGE!F73="","",DRAINAGE!F73)</f>
        <v/>
      </c>
      <c r="H118" s="219" t="str">
        <f>IF(DRAINAGE!G73="","",DRAINAGE!G73)</f>
        <v/>
      </c>
      <c r="I118" s="219" t="str">
        <f>IF(DRAINAGE!H73="","",DRAINAGE!H73)</f>
        <v/>
      </c>
      <c r="J118" s="219" t="str">
        <f>IF(DRAINAGE!I73="","",DRAINAGE!I73)</f>
        <v/>
      </c>
      <c r="K118" s="219" t="str">
        <f>IF(DRAINAGE!J73="","",DRAINAGE!J73)</f>
        <v/>
      </c>
      <c r="L118" s="219" t="str">
        <f>IF(DRAINAGE!K73="","",DRAINAGE!K73)</f>
        <v/>
      </c>
      <c r="M118" s="219" t="str">
        <f>IF(DRAINAGE!L73="","",DRAINAGE!L73)</f>
        <v/>
      </c>
      <c r="N118" s="219" t="str">
        <f>IF(DRAINAGE!M73="","",DRAINAGE!M73)</f>
        <v/>
      </c>
      <c r="O118" s="219" t="str">
        <f>IF(DRAINAGE!N73="","",DRAINAGE!N73)</f>
        <v/>
      </c>
      <c r="P118" s="219" t="str">
        <f>IF(DRAINAGE!O73="","",DRAINAGE!O73)</f>
        <v/>
      </c>
      <c r="Q118" s="219" t="str">
        <f>IF(DRAINAGE!P73="","",DRAINAGE!P73)</f>
        <v/>
      </c>
      <c r="R118" s="219" t="str">
        <f>IF(DRAINAGE!Q73="","",DRAINAGE!Q73)</f>
        <v/>
      </c>
      <c r="S118" s="219" t="str">
        <f>IF(DRAINAGE!R73="","",DRAINAGE!R73)</f>
        <v/>
      </c>
      <c r="T118" s="219" t="str">
        <f>IF(DRAINAGE!S73="","",DRAINAGE!S73)</f>
        <v/>
      </c>
      <c r="U118" s="219"/>
      <c r="V118" s="219"/>
      <c r="W118" s="219"/>
      <c r="X118" s="219"/>
      <c r="Y118" s="219"/>
      <c r="Z118" s="219"/>
      <c r="AA118" s="221" t="str">
        <f>IF(DRAINAGE!AA73="","",DRAINAGE!AA73)</f>
        <v/>
      </c>
      <c r="AB118" s="222" t="str">
        <f>IF(DRAINAGE!Z73="","",DRAINAGE!Z73)</f>
        <v/>
      </c>
      <c r="AC118" s="222" t="str">
        <f>IF(DRAINAGE!AB73="","",DRAINAGE!AB73)</f>
        <v/>
      </c>
      <c r="AD118" s="223">
        <f>IF(DRAINAGE!AC73="","",DRAINAGE!AC73)</f>
        <v>1920</v>
      </c>
      <c r="AE118" s="224" t="str">
        <f>IF(DRAINAGE!AD73="","",DRAINAGE!AD73)</f>
        <v/>
      </c>
      <c r="AF118" s="257" t="str">
        <f>IF(DRAINAGE!AE73="","",DRAINAGE!AE73)</f>
        <v/>
      </c>
    </row>
    <row r="119" spans="1:32" x14ac:dyDescent="0.15">
      <c r="A119" s="313" t="str">
        <f>IF(DRAINAGE!AE74="","","Print")</f>
        <v/>
      </c>
      <c r="B119" s="218" t="str">
        <f>IF(DRAINAGE!A74="","",DRAINAGE!A74)</f>
        <v>CONCRETE PIPE COLLAR,  PER D-62</v>
      </c>
      <c r="C119" s="219" t="str">
        <f>IF(DRAINAGE!B74="","",DRAINAGE!B74)</f>
        <v>EA</v>
      </c>
      <c r="D119" s="219" t="str">
        <f>IF(DRAINAGE!C74="","",DRAINAGE!C74)</f>
        <v/>
      </c>
      <c r="E119" s="219" t="str">
        <f>IF(DRAINAGE!D74="","",DRAINAGE!D74)</f>
        <v/>
      </c>
      <c r="F119" s="219" t="str">
        <f>IF(DRAINAGE!E74="","",DRAINAGE!E74)</f>
        <v/>
      </c>
      <c r="G119" s="219" t="str">
        <f>IF(DRAINAGE!F74="","",DRAINAGE!F74)</f>
        <v/>
      </c>
      <c r="H119" s="219" t="str">
        <f>IF(DRAINAGE!G74="","",DRAINAGE!G74)</f>
        <v/>
      </c>
      <c r="I119" s="219" t="str">
        <f>IF(DRAINAGE!H74="","",DRAINAGE!H74)</f>
        <v/>
      </c>
      <c r="J119" s="219" t="str">
        <f>IF(DRAINAGE!I74="","",DRAINAGE!I74)</f>
        <v/>
      </c>
      <c r="K119" s="219" t="str">
        <f>IF(DRAINAGE!J74="","",DRAINAGE!J74)</f>
        <v/>
      </c>
      <c r="L119" s="219" t="str">
        <f>IF(DRAINAGE!K74="","",DRAINAGE!K74)</f>
        <v/>
      </c>
      <c r="M119" s="219" t="str">
        <f>IF(DRAINAGE!L74="","",DRAINAGE!L74)</f>
        <v/>
      </c>
      <c r="N119" s="219" t="str">
        <f>IF(DRAINAGE!M74="","",DRAINAGE!M74)</f>
        <v/>
      </c>
      <c r="O119" s="219" t="str">
        <f>IF(DRAINAGE!N74="","",DRAINAGE!N74)</f>
        <v/>
      </c>
      <c r="P119" s="219" t="str">
        <f>IF(DRAINAGE!O74="","",DRAINAGE!O74)</f>
        <v/>
      </c>
      <c r="Q119" s="219" t="str">
        <f>IF(DRAINAGE!P74="","",DRAINAGE!P74)</f>
        <v/>
      </c>
      <c r="R119" s="219" t="str">
        <f>IF(DRAINAGE!Q74="","",DRAINAGE!Q74)</f>
        <v/>
      </c>
      <c r="S119" s="219" t="str">
        <f>IF(DRAINAGE!R74="","",DRAINAGE!R74)</f>
        <v/>
      </c>
      <c r="T119" s="219" t="str">
        <f>IF(DRAINAGE!S74="","",DRAINAGE!S74)</f>
        <v/>
      </c>
      <c r="U119" s="219"/>
      <c r="V119" s="219"/>
      <c r="W119" s="219"/>
      <c r="X119" s="219"/>
      <c r="Y119" s="219"/>
      <c r="Z119" s="219"/>
      <c r="AA119" s="221" t="str">
        <f>IF(DRAINAGE!AA74="","",DRAINAGE!AA74)</f>
        <v/>
      </c>
      <c r="AB119" s="222" t="str">
        <f>IF(DRAINAGE!Z74="","",DRAINAGE!Z74)</f>
        <v/>
      </c>
      <c r="AC119" s="222" t="str">
        <f>IF(DRAINAGE!AB74="","",DRAINAGE!AB74)</f>
        <v/>
      </c>
      <c r="AD119" s="223">
        <f>IF(DRAINAGE!AC74="","",DRAINAGE!AC74)</f>
        <v>4000</v>
      </c>
      <c r="AE119" s="224" t="str">
        <f>IF(DRAINAGE!AD74="","",DRAINAGE!AD74)</f>
        <v/>
      </c>
      <c r="AF119" s="257" t="str">
        <f>IF(DRAINAGE!AE74="","",DRAINAGE!AE74)</f>
        <v/>
      </c>
    </row>
    <row r="120" spans="1:32" x14ac:dyDescent="0.15">
      <c r="A120" s="313" t="str">
        <f>IF(DRAINAGE!AE75="","","Print")</f>
        <v/>
      </c>
      <c r="B120" s="218" t="str">
        <f>IF(DRAINAGE!A75="","",DRAINAGE!A75)</f>
        <v xml:space="preserve">CURB INLET, PER D-1 ( TYPE A ) </v>
      </c>
      <c r="C120" s="219" t="str">
        <f>IF(DRAINAGE!B75="","",DRAINAGE!B75)</f>
        <v>EA</v>
      </c>
      <c r="D120" s="219" t="str">
        <f>IF(DRAINAGE!C75="","",DRAINAGE!C75)</f>
        <v/>
      </c>
      <c r="E120" s="219" t="str">
        <f>IF(DRAINAGE!D75="","",DRAINAGE!D75)</f>
        <v/>
      </c>
      <c r="F120" s="219" t="str">
        <f>IF(DRAINAGE!E75="","",DRAINAGE!E75)</f>
        <v/>
      </c>
      <c r="G120" s="219" t="str">
        <f>IF(DRAINAGE!F75="","",DRAINAGE!F75)</f>
        <v/>
      </c>
      <c r="H120" s="219" t="str">
        <f>IF(DRAINAGE!G75="","",DRAINAGE!G75)</f>
        <v/>
      </c>
      <c r="I120" s="219" t="str">
        <f>IF(DRAINAGE!H75="","",DRAINAGE!H75)</f>
        <v/>
      </c>
      <c r="J120" s="219" t="str">
        <f>IF(DRAINAGE!I75="","",DRAINAGE!I75)</f>
        <v/>
      </c>
      <c r="K120" s="219" t="str">
        <f>IF(DRAINAGE!J75="","",DRAINAGE!J75)</f>
        <v/>
      </c>
      <c r="L120" s="219" t="str">
        <f>IF(DRAINAGE!K75="","",DRAINAGE!K75)</f>
        <v/>
      </c>
      <c r="M120" s="219" t="str">
        <f>IF(DRAINAGE!L75="","",DRAINAGE!L75)</f>
        <v/>
      </c>
      <c r="N120" s="219" t="str">
        <f>IF(DRAINAGE!M75="","",DRAINAGE!M75)</f>
        <v/>
      </c>
      <c r="O120" s="219" t="str">
        <f>IF(DRAINAGE!N75="","",DRAINAGE!N75)</f>
        <v/>
      </c>
      <c r="P120" s="219" t="str">
        <f>IF(DRAINAGE!O75="","",DRAINAGE!O75)</f>
        <v/>
      </c>
      <c r="Q120" s="219" t="str">
        <f>IF(DRAINAGE!P75="","",DRAINAGE!P75)</f>
        <v/>
      </c>
      <c r="R120" s="219" t="str">
        <f>IF(DRAINAGE!Q75="","",DRAINAGE!Q75)</f>
        <v/>
      </c>
      <c r="S120" s="219" t="str">
        <f>IF(DRAINAGE!R75="","",DRAINAGE!R75)</f>
        <v/>
      </c>
      <c r="T120" s="219" t="str">
        <f>IF(DRAINAGE!S75="","",DRAINAGE!S75)</f>
        <v/>
      </c>
      <c r="U120" s="219"/>
      <c r="V120" s="219"/>
      <c r="W120" s="219"/>
      <c r="X120" s="219"/>
      <c r="Y120" s="219"/>
      <c r="Z120" s="219"/>
      <c r="AA120" s="221" t="str">
        <f>IF(DRAINAGE!AA75="","",DRAINAGE!AA75)</f>
        <v/>
      </c>
      <c r="AB120" s="222" t="str">
        <f>IF(DRAINAGE!Z75="","",DRAINAGE!Z75)</f>
        <v/>
      </c>
      <c r="AC120" s="222" t="str">
        <f>IF(DRAINAGE!AB75="","",DRAINAGE!AB75)</f>
        <v/>
      </c>
      <c r="AD120" s="223">
        <f>IF(DRAINAGE!AC75="","",DRAINAGE!AC75)</f>
        <v>6160</v>
      </c>
      <c r="AE120" s="224" t="str">
        <f>IF(DRAINAGE!AD75="","",DRAINAGE!AD75)</f>
        <v/>
      </c>
      <c r="AF120" s="257" t="str">
        <f>IF(DRAINAGE!AE75="","",DRAINAGE!AE75)</f>
        <v/>
      </c>
    </row>
    <row r="121" spans="1:32" x14ac:dyDescent="0.15">
      <c r="A121" s="313" t="str">
        <f>IF(DRAINAGE!AE76="","","Print")</f>
        <v/>
      </c>
      <c r="B121" s="218" t="str">
        <f>IF(DRAINAGE!A76="","",DRAINAGE!A76)</f>
        <v xml:space="preserve">CURB INLET, PER D-2 ( TYPE B ) </v>
      </c>
      <c r="C121" s="219" t="str">
        <f>IF(DRAINAGE!B76="","",DRAINAGE!B76)</f>
        <v>EA</v>
      </c>
      <c r="D121" s="219" t="str">
        <f>IF(DRAINAGE!C76="","",DRAINAGE!C76)</f>
        <v/>
      </c>
      <c r="E121" s="219" t="str">
        <f>IF(DRAINAGE!D76="","",DRAINAGE!D76)</f>
        <v/>
      </c>
      <c r="F121" s="219" t="str">
        <f>IF(DRAINAGE!E76="","",DRAINAGE!E76)</f>
        <v/>
      </c>
      <c r="G121" s="219" t="str">
        <f>IF(DRAINAGE!F76="","",DRAINAGE!F76)</f>
        <v/>
      </c>
      <c r="H121" s="219" t="str">
        <f>IF(DRAINAGE!G76="","",DRAINAGE!G76)</f>
        <v/>
      </c>
      <c r="I121" s="219" t="str">
        <f>IF(DRAINAGE!H76="","",DRAINAGE!H76)</f>
        <v/>
      </c>
      <c r="J121" s="219" t="str">
        <f>IF(DRAINAGE!I76="","",DRAINAGE!I76)</f>
        <v/>
      </c>
      <c r="K121" s="219" t="str">
        <f>IF(DRAINAGE!J76="","",DRAINAGE!J76)</f>
        <v/>
      </c>
      <c r="L121" s="219" t="str">
        <f>IF(DRAINAGE!K76="","",DRAINAGE!K76)</f>
        <v/>
      </c>
      <c r="M121" s="219" t="str">
        <f>IF(DRAINAGE!L76="","",DRAINAGE!L76)</f>
        <v/>
      </c>
      <c r="N121" s="219" t="str">
        <f>IF(DRAINAGE!M76="","",DRAINAGE!M76)</f>
        <v/>
      </c>
      <c r="O121" s="219" t="str">
        <f>IF(DRAINAGE!N76="","",DRAINAGE!N76)</f>
        <v/>
      </c>
      <c r="P121" s="219" t="str">
        <f>IF(DRAINAGE!O76="","",DRAINAGE!O76)</f>
        <v/>
      </c>
      <c r="Q121" s="219" t="str">
        <f>IF(DRAINAGE!P76="","",DRAINAGE!P76)</f>
        <v/>
      </c>
      <c r="R121" s="219" t="str">
        <f>IF(DRAINAGE!Q76="","",DRAINAGE!Q76)</f>
        <v/>
      </c>
      <c r="S121" s="219" t="str">
        <f>IF(DRAINAGE!R76="","",DRAINAGE!R76)</f>
        <v/>
      </c>
      <c r="T121" s="219" t="str">
        <f>IF(DRAINAGE!S76="","",DRAINAGE!S76)</f>
        <v/>
      </c>
      <c r="U121" s="219"/>
      <c r="V121" s="219"/>
      <c r="W121" s="219"/>
      <c r="X121" s="219"/>
      <c r="Y121" s="219"/>
      <c r="Z121" s="219"/>
      <c r="AA121" s="221" t="str">
        <f>IF(DRAINAGE!AA76="","",DRAINAGE!AA76)</f>
        <v/>
      </c>
      <c r="AB121" s="222" t="str">
        <f>IF(DRAINAGE!Z76="","",DRAINAGE!Z76)</f>
        <v/>
      </c>
      <c r="AC121" s="222" t="str">
        <f>IF(DRAINAGE!AB76="","",DRAINAGE!AB76)</f>
        <v/>
      </c>
      <c r="AD121" s="223">
        <f>IF(DRAINAGE!AC76="","",DRAINAGE!AC76)</f>
        <v>6160</v>
      </c>
      <c r="AE121" s="224" t="str">
        <f>IF(DRAINAGE!AD76="","",DRAINAGE!AD76)</f>
        <v/>
      </c>
      <c r="AF121" s="257" t="str">
        <f>IF(DRAINAGE!AE76="","",DRAINAGE!AE76)</f>
        <v/>
      </c>
    </row>
    <row r="122" spans="1:32" x14ac:dyDescent="0.15">
      <c r="A122" s="313" t="str">
        <f>IF(DRAINAGE!AE77="","","Print")</f>
        <v/>
      </c>
      <c r="B122" s="218" t="str">
        <f>IF(DRAINAGE!A77="","",DRAINAGE!A77)</f>
        <v xml:space="preserve">CURB INLET, PER D-3 ( TYPE C ) </v>
      </c>
      <c r="C122" s="219" t="str">
        <f>IF(DRAINAGE!B77="","",DRAINAGE!B77)</f>
        <v>EA</v>
      </c>
      <c r="D122" s="219" t="str">
        <f>IF(DRAINAGE!C77="","",DRAINAGE!C77)</f>
        <v/>
      </c>
      <c r="E122" s="219" t="str">
        <f>IF(DRAINAGE!D77="","",DRAINAGE!D77)</f>
        <v/>
      </c>
      <c r="F122" s="219" t="str">
        <f>IF(DRAINAGE!E77="","",DRAINAGE!E77)</f>
        <v/>
      </c>
      <c r="G122" s="219" t="str">
        <f>IF(DRAINAGE!F77="","",DRAINAGE!F77)</f>
        <v/>
      </c>
      <c r="H122" s="219" t="str">
        <f>IF(DRAINAGE!G77="","",DRAINAGE!G77)</f>
        <v/>
      </c>
      <c r="I122" s="219" t="str">
        <f>IF(DRAINAGE!H77="","",DRAINAGE!H77)</f>
        <v/>
      </c>
      <c r="J122" s="219" t="str">
        <f>IF(DRAINAGE!I77="","",DRAINAGE!I77)</f>
        <v/>
      </c>
      <c r="K122" s="219" t="str">
        <f>IF(DRAINAGE!J77="","",DRAINAGE!J77)</f>
        <v/>
      </c>
      <c r="L122" s="219" t="str">
        <f>IF(DRAINAGE!K77="","",DRAINAGE!K77)</f>
        <v/>
      </c>
      <c r="M122" s="219" t="str">
        <f>IF(DRAINAGE!L77="","",DRAINAGE!L77)</f>
        <v/>
      </c>
      <c r="N122" s="219" t="str">
        <f>IF(DRAINAGE!M77="","",DRAINAGE!M77)</f>
        <v/>
      </c>
      <c r="O122" s="219" t="str">
        <f>IF(DRAINAGE!N77="","",DRAINAGE!N77)</f>
        <v/>
      </c>
      <c r="P122" s="219" t="str">
        <f>IF(DRAINAGE!O77="","",DRAINAGE!O77)</f>
        <v/>
      </c>
      <c r="Q122" s="219" t="str">
        <f>IF(DRAINAGE!P77="","",DRAINAGE!P77)</f>
        <v/>
      </c>
      <c r="R122" s="219" t="str">
        <f>IF(DRAINAGE!Q77="","",DRAINAGE!Q77)</f>
        <v/>
      </c>
      <c r="S122" s="219" t="str">
        <f>IF(DRAINAGE!R77="","",DRAINAGE!R77)</f>
        <v/>
      </c>
      <c r="T122" s="219" t="str">
        <f>IF(DRAINAGE!S77="","",DRAINAGE!S77)</f>
        <v/>
      </c>
      <c r="U122" s="219"/>
      <c r="V122" s="219"/>
      <c r="W122" s="219"/>
      <c r="X122" s="219"/>
      <c r="Y122" s="219"/>
      <c r="Z122" s="219"/>
      <c r="AA122" s="221" t="str">
        <f>IF(DRAINAGE!AA77="","",DRAINAGE!AA77)</f>
        <v/>
      </c>
      <c r="AB122" s="222" t="str">
        <f>IF(DRAINAGE!Z77="","",DRAINAGE!Z77)</f>
        <v/>
      </c>
      <c r="AC122" s="222" t="str">
        <f>IF(DRAINAGE!AB77="","",DRAINAGE!AB77)</f>
        <v/>
      </c>
      <c r="AD122" s="223">
        <f>IF(DRAINAGE!AC77="","",DRAINAGE!AC77)</f>
        <v>7200</v>
      </c>
      <c r="AE122" s="224" t="str">
        <f>IF(DRAINAGE!AD77="","",DRAINAGE!AD77)</f>
        <v/>
      </c>
      <c r="AF122" s="257" t="str">
        <f>IF(DRAINAGE!AE77="","",DRAINAGE!AE77)</f>
        <v/>
      </c>
    </row>
    <row r="123" spans="1:32" x14ac:dyDescent="0.15">
      <c r="A123" s="313" t="str">
        <f>IF(DRAINAGE!AE78="","","Print")</f>
        <v/>
      </c>
      <c r="B123" s="218" t="str">
        <f>IF(DRAINAGE!A78="","",DRAINAGE!A78)</f>
        <v xml:space="preserve">CURB INLET, PER D-45 ( TYPE J ) </v>
      </c>
      <c r="C123" s="219" t="str">
        <f>IF(DRAINAGE!B78="","",DRAINAGE!B78)</f>
        <v>EA</v>
      </c>
      <c r="D123" s="219" t="str">
        <f>IF(DRAINAGE!C78="","",DRAINAGE!C78)</f>
        <v/>
      </c>
      <c r="E123" s="219" t="str">
        <f>IF(DRAINAGE!D78="","",DRAINAGE!D78)</f>
        <v/>
      </c>
      <c r="F123" s="219" t="str">
        <f>IF(DRAINAGE!E78="","",DRAINAGE!E78)</f>
        <v/>
      </c>
      <c r="G123" s="219" t="str">
        <f>IF(DRAINAGE!F78="","",DRAINAGE!F78)</f>
        <v/>
      </c>
      <c r="H123" s="219" t="str">
        <f>IF(DRAINAGE!G78="","",DRAINAGE!G78)</f>
        <v/>
      </c>
      <c r="I123" s="219" t="str">
        <f>IF(DRAINAGE!H78="","",DRAINAGE!H78)</f>
        <v/>
      </c>
      <c r="J123" s="219" t="str">
        <f>IF(DRAINAGE!I78="","",DRAINAGE!I78)</f>
        <v/>
      </c>
      <c r="K123" s="219" t="str">
        <f>IF(DRAINAGE!J78="","",DRAINAGE!J78)</f>
        <v/>
      </c>
      <c r="L123" s="219" t="str">
        <f>IF(DRAINAGE!K78="","",DRAINAGE!K78)</f>
        <v/>
      </c>
      <c r="M123" s="219" t="str">
        <f>IF(DRAINAGE!L78="","",DRAINAGE!L78)</f>
        <v/>
      </c>
      <c r="N123" s="219" t="str">
        <f>IF(DRAINAGE!M78="","",DRAINAGE!M78)</f>
        <v/>
      </c>
      <c r="O123" s="219" t="str">
        <f>IF(DRAINAGE!N78="","",DRAINAGE!N78)</f>
        <v/>
      </c>
      <c r="P123" s="219" t="str">
        <f>IF(DRAINAGE!O78="","",DRAINAGE!O78)</f>
        <v/>
      </c>
      <c r="Q123" s="219" t="str">
        <f>IF(DRAINAGE!P78="","",DRAINAGE!P78)</f>
        <v/>
      </c>
      <c r="R123" s="219" t="str">
        <f>IF(DRAINAGE!Q78="","",DRAINAGE!Q78)</f>
        <v/>
      </c>
      <c r="S123" s="219" t="str">
        <f>IF(DRAINAGE!R78="","",DRAINAGE!R78)</f>
        <v/>
      </c>
      <c r="T123" s="219" t="str">
        <f>IF(DRAINAGE!S78="","",DRAINAGE!S78)</f>
        <v/>
      </c>
      <c r="U123" s="219"/>
      <c r="V123" s="219"/>
      <c r="W123" s="219"/>
      <c r="X123" s="219"/>
      <c r="Y123" s="219"/>
      <c r="Z123" s="219"/>
      <c r="AA123" s="221" t="str">
        <f>IF(DRAINAGE!AA78="","",DRAINAGE!AA78)</f>
        <v/>
      </c>
      <c r="AB123" s="222" t="str">
        <f>IF(DRAINAGE!Z78="","",DRAINAGE!Z78)</f>
        <v/>
      </c>
      <c r="AC123" s="222" t="str">
        <f>IF(DRAINAGE!AB78="","",DRAINAGE!AB78)</f>
        <v/>
      </c>
      <c r="AD123" s="223">
        <f>IF(DRAINAGE!AC78="","",DRAINAGE!AC78)</f>
        <v>5680</v>
      </c>
      <c r="AE123" s="224" t="str">
        <f>IF(DRAINAGE!AD78="","",DRAINAGE!AD78)</f>
        <v/>
      </c>
      <c r="AF123" s="257" t="str">
        <f>IF(DRAINAGE!AE78="","",DRAINAGE!AE78)</f>
        <v/>
      </c>
    </row>
    <row r="124" spans="1:32" x14ac:dyDescent="0.15">
      <c r="A124" s="313" t="str">
        <f>IF(DRAINAGE!AE79="","","Print")</f>
        <v/>
      </c>
      <c r="B124" s="218" t="str">
        <f>IF(DRAINAGE!A79="","",DRAINAGE!A79)</f>
        <v>CURB OUTLET, PER D-25 ( TYPE A )</v>
      </c>
      <c r="C124" s="219" t="str">
        <f>IF(DRAINAGE!B79="","",DRAINAGE!B79)</f>
        <v>EA</v>
      </c>
      <c r="D124" s="219" t="str">
        <f>IF(DRAINAGE!C79="","",DRAINAGE!C79)</f>
        <v/>
      </c>
      <c r="E124" s="219" t="str">
        <f>IF(DRAINAGE!D79="","",DRAINAGE!D79)</f>
        <v/>
      </c>
      <c r="F124" s="219" t="str">
        <f>IF(DRAINAGE!E79="","",DRAINAGE!E79)</f>
        <v/>
      </c>
      <c r="G124" s="219" t="str">
        <f>IF(DRAINAGE!F79="","",DRAINAGE!F79)</f>
        <v/>
      </c>
      <c r="H124" s="219" t="str">
        <f>IF(DRAINAGE!G79="","",DRAINAGE!G79)</f>
        <v/>
      </c>
      <c r="I124" s="219" t="str">
        <f>IF(DRAINAGE!H79="","",DRAINAGE!H79)</f>
        <v/>
      </c>
      <c r="J124" s="219" t="str">
        <f>IF(DRAINAGE!I79="","",DRAINAGE!I79)</f>
        <v/>
      </c>
      <c r="K124" s="219" t="str">
        <f>IF(DRAINAGE!J79="","",DRAINAGE!J79)</f>
        <v/>
      </c>
      <c r="L124" s="219" t="str">
        <f>IF(DRAINAGE!K79="","",DRAINAGE!K79)</f>
        <v/>
      </c>
      <c r="M124" s="219" t="str">
        <f>IF(DRAINAGE!L79="","",DRAINAGE!L79)</f>
        <v/>
      </c>
      <c r="N124" s="219" t="str">
        <f>IF(DRAINAGE!M79="","",DRAINAGE!M79)</f>
        <v/>
      </c>
      <c r="O124" s="219" t="str">
        <f>IF(DRAINAGE!N79="","",DRAINAGE!N79)</f>
        <v/>
      </c>
      <c r="P124" s="219" t="str">
        <f>IF(DRAINAGE!O79="","",DRAINAGE!O79)</f>
        <v/>
      </c>
      <c r="Q124" s="219" t="str">
        <f>IF(DRAINAGE!P79="","",DRAINAGE!P79)</f>
        <v/>
      </c>
      <c r="R124" s="219" t="str">
        <f>IF(DRAINAGE!Q79="","",DRAINAGE!Q79)</f>
        <v/>
      </c>
      <c r="S124" s="219" t="str">
        <f>IF(DRAINAGE!R79="","",DRAINAGE!R79)</f>
        <v/>
      </c>
      <c r="T124" s="219" t="str">
        <f>IF(DRAINAGE!S79="","",DRAINAGE!S79)</f>
        <v/>
      </c>
      <c r="U124" s="219"/>
      <c r="V124" s="219"/>
      <c r="W124" s="219"/>
      <c r="X124" s="219"/>
      <c r="Y124" s="219"/>
      <c r="Z124" s="219"/>
      <c r="AA124" s="221" t="str">
        <f>IF(DRAINAGE!AA79="","",DRAINAGE!AA79)</f>
        <v/>
      </c>
      <c r="AB124" s="222" t="str">
        <f>IF(DRAINAGE!Z79="","",DRAINAGE!Z79)</f>
        <v/>
      </c>
      <c r="AC124" s="222" t="str">
        <f>IF(DRAINAGE!AB79="","",DRAINAGE!AB79)</f>
        <v/>
      </c>
      <c r="AD124" s="223">
        <f>IF(DRAINAGE!AC79="","",DRAINAGE!AC79)</f>
        <v>4000</v>
      </c>
      <c r="AE124" s="224" t="str">
        <f>IF(DRAINAGE!AD79="","",DRAINAGE!AD79)</f>
        <v/>
      </c>
      <c r="AF124" s="257" t="str">
        <f>IF(DRAINAGE!AE79="","",DRAINAGE!AE79)</f>
        <v/>
      </c>
    </row>
    <row r="125" spans="1:32" x14ac:dyDescent="0.15">
      <c r="A125" s="313" t="str">
        <f>IF(DRAINAGE!AE80="","","Print")</f>
        <v/>
      </c>
      <c r="B125" s="218" t="str">
        <f>IF(DRAINAGE!A80="","",DRAINAGE!A80)</f>
        <v>CURB OUTLET-SIDEWALK UNDER DRAIN, PER D-27</v>
      </c>
      <c r="C125" s="219" t="str">
        <f>IF(DRAINAGE!B80="","",DRAINAGE!B80)</f>
        <v>EA</v>
      </c>
      <c r="D125" s="219" t="str">
        <f>IF(DRAINAGE!C80="","",DRAINAGE!C80)</f>
        <v/>
      </c>
      <c r="E125" s="219" t="str">
        <f>IF(DRAINAGE!D80="","",DRAINAGE!D80)</f>
        <v/>
      </c>
      <c r="F125" s="219" t="str">
        <f>IF(DRAINAGE!E80="","",DRAINAGE!E80)</f>
        <v/>
      </c>
      <c r="G125" s="219" t="str">
        <f>IF(DRAINAGE!F80="","",DRAINAGE!F80)</f>
        <v/>
      </c>
      <c r="H125" s="219" t="str">
        <f>IF(DRAINAGE!G80="","",DRAINAGE!G80)</f>
        <v/>
      </c>
      <c r="I125" s="219" t="str">
        <f>IF(DRAINAGE!H80="","",DRAINAGE!H80)</f>
        <v/>
      </c>
      <c r="J125" s="219" t="str">
        <f>IF(DRAINAGE!I80="","",DRAINAGE!I80)</f>
        <v/>
      </c>
      <c r="K125" s="219" t="str">
        <f>IF(DRAINAGE!J80="","",DRAINAGE!J80)</f>
        <v/>
      </c>
      <c r="L125" s="219" t="str">
        <f>IF(DRAINAGE!K80="","",DRAINAGE!K80)</f>
        <v/>
      </c>
      <c r="M125" s="219" t="str">
        <f>IF(DRAINAGE!L80="","",DRAINAGE!L80)</f>
        <v/>
      </c>
      <c r="N125" s="219" t="str">
        <f>IF(DRAINAGE!M80="","",DRAINAGE!M80)</f>
        <v/>
      </c>
      <c r="O125" s="219" t="str">
        <f>IF(DRAINAGE!N80="","",DRAINAGE!N80)</f>
        <v/>
      </c>
      <c r="P125" s="219" t="str">
        <f>IF(DRAINAGE!O80="","",DRAINAGE!O80)</f>
        <v/>
      </c>
      <c r="Q125" s="219" t="str">
        <f>IF(DRAINAGE!P80="","",DRAINAGE!P80)</f>
        <v/>
      </c>
      <c r="R125" s="219" t="str">
        <f>IF(DRAINAGE!Q80="","",DRAINAGE!Q80)</f>
        <v/>
      </c>
      <c r="S125" s="219" t="str">
        <f>IF(DRAINAGE!R80="","",DRAINAGE!R80)</f>
        <v/>
      </c>
      <c r="T125" s="219" t="str">
        <f>IF(DRAINAGE!S80="","",DRAINAGE!S80)</f>
        <v/>
      </c>
      <c r="U125" s="219"/>
      <c r="V125" s="219"/>
      <c r="W125" s="219"/>
      <c r="X125" s="219"/>
      <c r="Y125" s="219"/>
      <c r="Z125" s="219"/>
      <c r="AA125" s="221" t="str">
        <f>IF(DRAINAGE!AA80="","",DRAINAGE!AA80)</f>
        <v/>
      </c>
      <c r="AB125" s="222" t="str">
        <f>IF(DRAINAGE!Z80="","",DRAINAGE!Z80)</f>
        <v/>
      </c>
      <c r="AC125" s="222" t="str">
        <f>IF(DRAINAGE!AB80="","",DRAINAGE!AB80)</f>
        <v/>
      </c>
      <c r="AD125" s="223">
        <f>IF(DRAINAGE!AC80="","",DRAINAGE!AC80)</f>
        <v>800</v>
      </c>
      <c r="AE125" s="224" t="str">
        <f>IF(DRAINAGE!AD80="","",DRAINAGE!AD80)</f>
        <v/>
      </c>
      <c r="AF125" s="257" t="str">
        <f>IF(DRAINAGE!AE80="","",DRAINAGE!AE80)</f>
        <v/>
      </c>
    </row>
    <row r="126" spans="1:32" x14ac:dyDescent="0.15">
      <c r="A126" s="313" t="str">
        <f>IF(DRAINAGE!AE81="","","Print")</f>
        <v/>
      </c>
      <c r="B126" s="218" t="str">
        <f>IF(DRAINAGE!A81="","",DRAINAGE!A81)</f>
        <v>CURTAIN WALL, PER D-38</v>
      </c>
      <c r="C126" s="219" t="str">
        <f>IF(DRAINAGE!B81="","",DRAINAGE!B81)</f>
        <v>EA</v>
      </c>
      <c r="D126" s="219" t="str">
        <f>IF(DRAINAGE!C81="","",DRAINAGE!C81)</f>
        <v/>
      </c>
      <c r="E126" s="219" t="str">
        <f>IF(DRAINAGE!D81="","",DRAINAGE!D81)</f>
        <v/>
      </c>
      <c r="F126" s="219" t="str">
        <f>IF(DRAINAGE!E81="","",DRAINAGE!E81)</f>
        <v/>
      </c>
      <c r="G126" s="219" t="str">
        <f>IF(DRAINAGE!F81="","",DRAINAGE!F81)</f>
        <v/>
      </c>
      <c r="H126" s="219" t="str">
        <f>IF(DRAINAGE!G81="","",DRAINAGE!G81)</f>
        <v/>
      </c>
      <c r="I126" s="219" t="str">
        <f>IF(DRAINAGE!H81="","",DRAINAGE!H81)</f>
        <v/>
      </c>
      <c r="J126" s="219" t="str">
        <f>IF(DRAINAGE!I81="","",DRAINAGE!I81)</f>
        <v/>
      </c>
      <c r="K126" s="219" t="str">
        <f>IF(DRAINAGE!J81="","",DRAINAGE!J81)</f>
        <v/>
      </c>
      <c r="L126" s="219" t="str">
        <f>IF(DRAINAGE!K81="","",DRAINAGE!K81)</f>
        <v/>
      </c>
      <c r="M126" s="219" t="str">
        <f>IF(DRAINAGE!L81="","",DRAINAGE!L81)</f>
        <v/>
      </c>
      <c r="N126" s="219" t="str">
        <f>IF(DRAINAGE!M81="","",DRAINAGE!M81)</f>
        <v/>
      </c>
      <c r="O126" s="219" t="str">
        <f>IF(DRAINAGE!N81="","",DRAINAGE!N81)</f>
        <v/>
      </c>
      <c r="P126" s="219" t="str">
        <f>IF(DRAINAGE!O81="","",DRAINAGE!O81)</f>
        <v/>
      </c>
      <c r="Q126" s="219" t="str">
        <f>IF(DRAINAGE!P81="","",DRAINAGE!P81)</f>
        <v/>
      </c>
      <c r="R126" s="219" t="str">
        <f>IF(DRAINAGE!Q81="","",DRAINAGE!Q81)</f>
        <v/>
      </c>
      <c r="S126" s="219" t="str">
        <f>IF(DRAINAGE!R81="","",DRAINAGE!R81)</f>
        <v/>
      </c>
      <c r="T126" s="219" t="str">
        <f>IF(DRAINAGE!S81="","",DRAINAGE!S81)</f>
        <v/>
      </c>
      <c r="U126" s="219"/>
      <c r="V126" s="219"/>
      <c r="W126" s="219"/>
      <c r="X126" s="219"/>
      <c r="Y126" s="219"/>
      <c r="Z126" s="219"/>
      <c r="AA126" s="221" t="str">
        <f>IF(DRAINAGE!AA81="","",DRAINAGE!AA81)</f>
        <v/>
      </c>
      <c r="AB126" s="222" t="str">
        <f>IF(DRAINAGE!Z81="","",DRAINAGE!Z81)</f>
        <v/>
      </c>
      <c r="AC126" s="222" t="str">
        <f>IF(DRAINAGE!AB81="","",DRAINAGE!AB81)</f>
        <v/>
      </c>
      <c r="AD126" s="223">
        <f>IF(DRAINAGE!AC81="","",DRAINAGE!AC81)</f>
        <v>960</v>
      </c>
      <c r="AE126" s="224" t="str">
        <f>IF(DRAINAGE!AD81="","",DRAINAGE!AD81)</f>
        <v/>
      </c>
      <c r="AF126" s="257" t="str">
        <f>IF(DRAINAGE!AE81="","",DRAINAGE!AE81)</f>
        <v/>
      </c>
    </row>
    <row r="127" spans="1:32" x14ac:dyDescent="0.15">
      <c r="A127" s="313" t="str">
        <f>IF(DRAINAGE!AE82="","","Print")</f>
        <v/>
      </c>
      <c r="B127" s="218" t="str">
        <f>IF(DRAINAGE!A82="","",DRAINAGE!A82)</f>
        <v>CUTOFF WALL , PER D-72</v>
      </c>
      <c r="C127" s="219" t="str">
        <f>IF(DRAINAGE!B82="","",DRAINAGE!B82)</f>
        <v>EA</v>
      </c>
      <c r="D127" s="219" t="str">
        <f>IF(DRAINAGE!C82="","",DRAINAGE!C82)</f>
        <v/>
      </c>
      <c r="E127" s="219" t="str">
        <f>IF(DRAINAGE!D82="","",DRAINAGE!D82)</f>
        <v/>
      </c>
      <c r="F127" s="219" t="str">
        <f>IF(DRAINAGE!E82="","",DRAINAGE!E82)</f>
        <v/>
      </c>
      <c r="G127" s="219" t="str">
        <f>IF(DRAINAGE!F82="","",DRAINAGE!F82)</f>
        <v/>
      </c>
      <c r="H127" s="219" t="str">
        <f>IF(DRAINAGE!G82="","",DRAINAGE!G82)</f>
        <v/>
      </c>
      <c r="I127" s="219" t="str">
        <f>IF(DRAINAGE!H82="","",DRAINAGE!H82)</f>
        <v/>
      </c>
      <c r="J127" s="219" t="str">
        <f>IF(DRAINAGE!I82="","",DRAINAGE!I82)</f>
        <v/>
      </c>
      <c r="K127" s="219" t="str">
        <f>IF(DRAINAGE!J82="","",DRAINAGE!J82)</f>
        <v/>
      </c>
      <c r="L127" s="219" t="str">
        <f>IF(DRAINAGE!K82="","",DRAINAGE!K82)</f>
        <v/>
      </c>
      <c r="M127" s="219" t="str">
        <f>IF(DRAINAGE!L82="","",DRAINAGE!L82)</f>
        <v/>
      </c>
      <c r="N127" s="219" t="str">
        <f>IF(DRAINAGE!M82="","",DRAINAGE!M82)</f>
        <v/>
      </c>
      <c r="O127" s="219" t="str">
        <f>IF(DRAINAGE!N82="","",DRAINAGE!N82)</f>
        <v/>
      </c>
      <c r="P127" s="219" t="str">
        <f>IF(DRAINAGE!O82="","",DRAINAGE!O82)</f>
        <v/>
      </c>
      <c r="Q127" s="219" t="str">
        <f>IF(DRAINAGE!P82="","",DRAINAGE!P82)</f>
        <v/>
      </c>
      <c r="R127" s="219" t="str">
        <f>IF(DRAINAGE!Q82="","",DRAINAGE!Q82)</f>
        <v/>
      </c>
      <c r="S127" s="219" t="str">
        <f>IF(DRAINAGE!R82="","",DRAINAGE!R82)</f>
        <v/>
      </c>
      <c r="T127" s="219" t="str">
        <f>IF(DRAINAGE!S82="","",DRAINAGE!S82)</f>
        <v/>
      </c>
      <c r="U127" s="219"/>
      <c r="V127" s="219"/>
      <c r="W127" s="219"/>
      <c r="X127" s="219"/>
      <c r="Y127" s="219"/>
      <c r="Z127" s="219"/>
      <c r="AA127" s="221" t="str">
        <f>IF(DRAINAGE!AA82="","",DRAINAGE!AA82)</f>
        <v/>
      </c>
      <c r="AB127" s="222" t="str">
        <f>IF(DRAINAGE!Z82="","",DRAINAGE!Z82)</f>
        <v/>
      </c>
      <c r="AC127" s="222" t="str">
        <f>IF(DRAINAGE!AB82="","",DRAINAGE!AB82)</f>
        <v/>
      </c>
      <c r="AD127" s="223">
        <f>IF(DRAINAGE!AC82="","",DRAINAGE!AC82)</f>
        <v>760</v>
      </c>
      <c r="AE127" s="224" t="str">
        <f>IF(DRAINAGE!AD82="","",DRAINAGE!AD82)</f>
        <v/>
      </c>
      <c r="AF127" s="257" t="str">
        <f>IF(DRAINAGE!AE82="","",DRAINAGE!AE82)</f>
        <v/>
      </c>
    </row>
    <row r="128" spans="1:32" x14ac:dyDescent="0.15">
      <c r="A128" s="313" t="str">
        <f>IF(DRAINAGE!AE83="","","Print")</f>
        <v/>
      </c>
      <c r="B128" s="218" t="str">
        <f>IF(DRAINAGE!A83="","",DRAINAGE!A83)</f>
        <v>PCC DRAINAGE CHANNEL, PER D-70 &amp; 71</v>
      </c>
      <c r="C128" s="219" t="str">
        <f>IF(DRAINAGE!B83="","",DRAINAGE!B83)</f>
        <v>LF</v>
      </c>
      <c r="D128" s="219" t="str">
        <f>IF(DRAINAGE!C83="","",DRAINAGE!C83)</f>
        <v/>
      </c>
      <c r="E128" s="219" t="str">
        <f>IF(DRAINAGE!D83="","",DRAINAGE!D83)</f>
        <v/>
      </c>
      <c r="F128" s="219" t="str">
        <f>IF(DRAINAGE!E83="","",DRAINAGE!E83)</f>
        <v/>
      </c>
      <c r="G128" s="219" t="str">
        <f>IF(DRAINAGE!F83="","",DRAINAGE!F83)</f>
        <v/>
      </c>
      <c r="H128" s="219" t="str">
        <f>IF(DRAINAGE!G83="","",DRAINAGE!G83)</f>
        <v/>
      </c>
      <c r="I128" s="219" t="str">
        <f>IF(DRAINAGE!H83="","",DRAINAGE!H83)</f>
        <v/>
      </c>
      <c r="J128" s="219" t="str">
        <f>IF(DRAINAGE!I83="","",DRAINAGE!I83)</f>
        <v/>
      </c>
      <c r="K128" s="219" t="str">
        <f>IF(DRAINAGE!J83="","",DRAINAGE!J83)</f>
        <v/>
      </c>
      <c r="L128" s="219" t="str">
        <f>IF(DRAINAGE!K83="","",DRAINAGE!K83)</f>
        <v/>
      </c>
      <c r="M128" s="219" t="str">
        <f>IF(DRAINAGE!L83="","",DRAINAGE!L83)</f>
        <v/>
      </c>
      <c r="N128" s="219" t="str">
        <f>IF(DRAINAGE!M83="","",DRAINAGE!M83)</f>
        <v/>
      </c>
      <c r="O128" s="219" t="str">
        <f>IF(DRAINAGE!N83="","",DRAINAGE!N83)</f>
        <v/>
      </c>
      <c r="P128" s="219" t="str">
        <f>IF(DRAINAGE!O83="","",DRAINAGE!O83)</f>
        <v/>
      </c>
      <c r="Q128" s="219" t="str">
        <f>IF(DRAINAGE!P83="","",DRAINAGE!P83)</f>
        <v/>
      </c>
      <c r="R128" s="219" t="str">
        <f>IF(DRAINAGE!Q83="","",DRAINAGE!Q83)</f>
        <v/>
      </c>
      <c r="S128" s="219" t="str">
        <f>IF(DRAINAGE!R83="","",DRAINAGE!R83)</f>
        <v/>
      </c>
      <c r="T128" s="219" t="str">
        <f>IF(DRAINAGE!S83="","",DRAINAGE!S83)</f>
        <v/>
      </c>
      <c r="U128" s="219"/>
      <c r="V128" s="219"/>
      <c r="W128" s="219"/>
      <c r="X128" s="219"/>
      <c r="Y128" s="219"/>
      <c r="Z128" s="219"/>
      <c r="AA128" s="221" t="str">
        <f>IF(DRAINAGE!AA83="","",DRAINAGE!AA83)</f>
        <v/>
      </c>
      <c r="AB128" s="222" t="str">
        <f>IF(DRAINAGE!Z83="","",DRAINAGE!Z83)</f>
        <v/>
      </c>
      <c r="AC128" s="222" t="str">
        <f>IF(DRAINAGE!AB83="","",DRAINAGE!AB83)</f>
        <v/>
      </c>
      <c r="AD128" s="223">
        <f>IF(DRAINAGE!AC83="","",DRAINAGE!AC83)</f>
        <v>1040</v>
      </c>
      <c r="AE128" s="224" t="str">
        <f>IF(DRAINAGE!AD83="","",DRAINAGE!AD83)</f>
        <v/>
      </c>
      <c r="AF128" s="257" t="str">
        <f>IF(DRAINAGE!AE83="","",DRAINAGE!AE83)</f>
        <v/>
      </c>
    </row>
    <row r="129" spans="1:32" x14ac:dyDescent="0.15">
      <c r="A129" s="313" t="str">
        <f>IF(DRAINAGE!AE84="","","Print")</f>
        <v/>
      </c>
      <c r="B129" s="218" t="str">
        <f>IF(DRAINAGE!A84="","",DRAINAGE!A84)</f>
        <v>DRAINAGE DITCH, PER D-75</v>
      </c>
      <c r="C129" s="219" t="str">
        <f>IF(DRAINAGE!B84="","",DRAINAGE!B84)</f>
        <v>LF</v>
      </c>
      <c r="D129" s="219" t="str">
        <f>IF(DRAINAGE!C84="","",DRAINAGE!C84)</f>
        <v/>
      </c>
      <c r="E129" s="219" t="str">
        <f>IF(DRAINAGE!D84="","",DRAINAGE!D84)</f>
        <v/>
      </c>
      <c r="F129" s="219" t="str">
        <f>IF(DRAINAGE!E84="","",DRAINAGE!E84)</f>
        <v/>
      </c>
      <c r="G129" s="219" t="str">
        <f>IF(DRAINAGE!F84="","",DRAINAGE!F84)</f>
        <v/>
      </c>
      <c r="H129" s="219" t="str">
        <f>IF(DRAINAGE!G84="","",DRAINAGE!G84)</f>
        <v/>
      </c>
      <c r="I129" s="219" t="str">
        <f>IF(DRAINAGE!H84="","",DRAINAGE!H84)</f>
        <v/>
      </c>
      <c r="J129" s="219" t="str">
        <f>IF(DRAINAGE!I84="","",DRAINAGE!I84)</f>
        <v/>
      </c>
      <c r="K129" s="219" t="str">
        <f>IF(DRAINAGE!J84="","",DRAINAGE!J84)</f>
        <v/>
      </c>
      <c r="L129" s="219" t="str">
        <f>IF(DRAINAGE!K84="","",DRAINAGE!K84)</f>
        <v/>
      </c>
      <c r="M129" s="219" t="str">
        <f>IF(DRAINAGE!L84="","",DRAINAGE!L84)</f>
        <v/>
      </c>
      <c r="N129" s="219" t="str">
        <f>IF(DRAINAGE!M84="","",DRAINAGE!M84)</f>
        <v/>
      </c>
      <c r="O129" s="219" t="str">
        <f>IF(DRAINAGE!N84="","",DRAINAGE!N84)</f>
        <v/>
      </c>
      <c r="P129" s="219" t="str">
        <f>IF(DRAINAGE!O84="","",DRAINAGE!O84)</f>
        <v/>
      </c>
      <c r="Q129" s="219" t="str">
        <f>IF(DRAINAGE!P84="","",DRAINAGE!P84)</f>
        <v/>
      </c>
      <c r="R129" s="219" t="str">
        <f>IF(DRAINAGE!Q84="","",DRAINAGE!Q84)</f>
        <v/>
      </c>
      <c r="S129" s="219" t="str">
        <f>IF(DRAINAGE!R84="","",DRAINAGE!R84)</f>
        <v/>
      </c>
      <c r="T129" s="219" t="str">
        <f>IF(DRAINAGE!S84="","",DRAINAGE!S84)</f>
        <v/>
      </c>
      <c r="U129" s="219"/>
      <c r="V129" s="219"/>
      <c r="W129" s="219"/>
      <c r="X129" s="219"/>
      <c r="Y129" s="219"/>
      <c r="Z129" s="219"/>
      <c r="AA129" s="221" t="str">
        <f>IF(DRAINAGE!AA84="","",DRAINAGE!AA84)</f>
        <v/>
      </c>
      <c r="AB129" s="233" t="str">
        <f>IF(DRAINAGE!Z84="","",DRAINAGE!Z84)</f>
        <v/>
      </c>
      <c r="AC129" s="233" t="str">
        <f>IF(DRAINAGE!AB84="","",DRAINAGE!AB84)</f>
        <v/>
      </c>
      <c r="AD129" s="223">
        <f>IF(DRAINAGE!AC84="","",DRAINAGE!AC84)</f>
        <v>24</v>
      </c>
      <c r="AE129" s="224" t="str">
        <f>IF(DRAINAGE!AD84="","",DRAINAGE!AD84)</f>
        <v/>
      </c>
      <c r="AF129" s="257" t="str">
        <f>IF(DRAINAGE!AE84="","",DRAINAGE!AE84)</f>
        <v/>
      </c>
    </row>
    <row r="130" spans="1:32" x14ac:dyDescent="0.15">
      <c r="A130" s="313" t="str">
        <f>IF(DRAINAGE!AE85="","","Print")</f>
        <v/>
      </c>
      <c r="B130" s="218" t="str">
        <f>IF(DRAINAGE!A85="","",DRAINAGE!A85)</f>
        <v>HEC-2 STUDY &amp; FEMA REVISION</v>
      </c>
      <c r="C130" s="219" t="str">
        <f>IF(DRAINAGE!B85="","",DRAINAGE!B85)</f>
        <v>LS</v>
      </c>
      <c r="D130" s="219" t="str">
        <f>IF(DRAINAGE!C85="","",DRAINAGE!C85)</f>
        <v/>
      </c>
      <c r="E130" s="219" t="str">
        <f>IF(DRAINAGE!D85="","",DRAINAGE!D85)</f>
        <v/>
      </c>
      <c r="F130" s="219" t="str">
        <f>IF(DRAINAGE!E85="","",DRAINAGE!E85)</f>
        <v/>
      </c>
      <c r="G130" s="219" t="str">
        <f>IF(DRAINAGE!F85="","",DRAINAGE!F85)</f>
        <v/>
      </c>
      <c r="H130" s="219" t="str">
        <f>IF(DRAINAGE!G85="","",DRAINAGE!G85)</f>
        <v/>
      </c>
      <c r="I130" s="219" t="str">
        <f>IF(DRAINAGE!H85="","",DRAINAGE!H85)</f>
        <v/>
      </c>
      <c r="J130" s="219" t="str">
        <f>IF(DRAINAGE!I85="","",DRAINAGE!I85)</f>
        <v/>
      </c>
      <c r="K130" s="219" t="str">
        <f>IF(DRAINAGE!J85="","",DRAINAGE!J85)</f>
        <v/>
      </c>
      <c r="L130" s="219" t="str">
        <f>IF(DRAINAGE!K85="","",DRAINAGE!K85)</f>
        <v/>
      </c>
      <c r="M130" s="219" t="str">
        <f>IF(DRAINAGE!L85="","",DRAINAGE!L85)</f>
        <v/>
      </c>
      <c r="N130" s="219" t="str">
        <f>IF(DRAINAGE!M85="","",DRAINAGE!M85)</f>
        <v/>
      </c>
      <c r="O130" s="219" t="str">
        <f>IF(DRAINAGE!N85="","",DRAINAGE!N85)</f>
        <v/>
      </c>
      <c r="P130" s="219" t="str">
        <f>IF(DRAINAGE!O85="","",DRAINAGE!O85)</f>
        <v/>
      </c>
      <c r="Q130" s="219" t="str">
        <f>IF(DRAINAGE!P85="","",DRAINAGE!P85)</f>
        <v/>
      </c>
      <c r="R130" s="219" t="str">
        <f>IF(DRAINAGE!Q85="","",DRAINAGE!Q85)</f>
        <v/>
      </c>
      <c r="S130" s="219" t="str">
        <f>IF(DRAINAGE!R85="","",DRAINAGE!R85)</f>
        <v/>
      </c>
      <c r="T130" s="219" t="str">
        <f>IF(DRAINAGE!S85="","",DRAINAGE!S85)</f>
        <v/>
      </c>
      <c r="U130" s="219"/>
      <c r="V130" s="219"/>
      <c r="W130" s="219"/>
      <c r="X130" s="219"/>
      <c r="Y130" s="219"/>
      <c r="Z130" s="219"/>
      <c r="AA130" s="221" t="str">
        <f>IF(DRAINAGE!AA85="","",DRAINAGE!AA85)</f>
        <v/>
      </c>
      <c r="AB130" s="233" t="str">
        <f>IF(DRAINAGE!Z85="","",DRAINAGE!Z85)</f>
        <v/>
      </c>
      <c r="AC130" s="233" t="str">
        <f>IF(DRAINAGE!AB85="","",DRAINAGE!AB85)</f>
        <v/>
      </c>
      <c r="AD130" s="223">
        <f>IF(DRAINAGE!AC85="","",DRAINAGE!AC85)</f>
        <v>48000</v>
      </c>
      <c r="AE130" s="224" t="str">
        <f>IF(DRAINAGE!AD85="","",DRAINAGE!AD85)</f>
        <v/>
      </c>
      <c r="AF130" s="257" t="str">
        <f>IF(DRAINAGE!AE85="","",DRAINAGE!AE85)</f>
        <v/>
      </c>
    </row>
    <row r="131" spans="1:32" x14ac:dyDescent="0.15">
      <c r="A131" s="313" t="str">
        <f>IF(DRAINAGE!AE86="","","Print")</f>
        <v/>
      </c>
      <c r="B131" s="218" t="str">
        <f>IF(DRAINAGE!A86="","",DRAINAGE!A86)</f>
        <v>STRAIGHT HEAD WALL PER D-30&amp;31 (TYPE A)</v>
      </c>
      <c r="C131" s="219" t="str">
        <f>IF(DRAINAGE!B86="","",DRAINAGE!B86)</f>
        <v>EA</v>
      </c>
      <c r="D131" s="219" t="str">
        <f>IF(DRAINAGE!C86="","",DRAINAGE!C86)</f>
        <v/>
      </c>
      <c r="E131" s="219" t="str">
        <f>IF(DRAINAGE!D86="","",DRAINAGE!D86)</f>
        <v/>
      </c>
      <c r="F131" s="219" t="str">
        <f>IF(DRAINAGE!E86="","",DRAINAGE!E86)</f>
        <v/>
      </c>
      <c r="G131" s="219" t="str">
        <f>IF(DRAINAGE!F86="","",DRAINAGE!F86)</f>
        <v/>
      </c>
      <c r="H131" s="219" t="str">
        <f>IF(DRAINAGE!G86="","",DRAINAGE!G86)</f>
        <v/>
      </c>
      <c r="I131" s="219" t="str">
        <f>IF(DRAINAGE!H86="","",DRAINAGE!H86)</f>
        <v/>
      </c>
      <c r="J131" s="219" t="str">
        <f>IF(DRAINAGE!I86="","",DRAINAGE!I86)</f>
        <v/>
      </c>
      <c r="K131" s="219" t="str">
        <f>IF(DRAINAGE!J86="","",DRAINAGE!J86)</f>
        <v/>
      </c>
      <c r="L131" s="219" t="str">
        <f>IF(DRAINAGE!K86="","",DRAINAGE!K86)</f>
        <v/>
      </c>
      <c r="M131" s="219" t="str">
        <f>IF(DRAINAGE!L86="","",DRAINAGE!L86)</f>
        <v/>
      </c>
      <c r="N131" s="219" t="str">
        <f>IF(DRAINAGE!M86="","",DRAINAGE!M86)</f>
        <v/>
      </c>
      <c r="O131" s="219" t="str">
        <f>IF(DRAINAGE!N86="","",DRAINAGE!N86)</f>
        <v/>
      </c>
      <c r="P131" s="219" t="str">
        <f>IF(DRAINAGE!O86="","",DRAINAGE!O86)</f>
        <v/>
      </c>
      <c r="Q131" s="219" t="str">
        <f>IF(DRAINAGE!P86="","",DRAINAGE!P86)</f>
        <v/>
      </c>
      <c r="R131" s="219" t="str">
        <f>IF(DRAINAGE!Q86="","",DRAINAGE!Q86)</f>
        <v/>
      </c>
      <c r="S131" s="219" t="str">
        <f>IF(DRAINAGE!R86="","",DRAINAGE!R86)</f>
        <v/>
      </c>
      <c r="T131" s="219" t="str">
        <f>IF(DRAINAGE!S86="","",DRAINAGE!S86)</f>
        <v/>
      </c>
      <c r="U131" s="219"/>
      <c r="V131" s="219"/>
      <c r="W131" s="219"/>
      <c r="X131" s="219"/>
      <c r="Y131" s="219"/>
      <c r="Z131" s="219"/>
      <c r="AA131" s="221" t="str">
        <f>IF(DRAINAGE!AA86="","",DRAINAGE!AA86)</f>
        <v/>
      </c>
      <c r="AB131" s="222" t="str">
        <f>IF(DRAINAGE!Z86="","",DRAINAGE!Z86)</f>
        <v/>
      </c>
      <c r="AC131" s="222" t="str">
        <f>IF(DRAINAGE!AB86="","",DRAINAGE!AB86)</f>
        <v/>
      </c>
      <c r="AD131" s="223">
        <f>IF(DRAINAGE!AC86="","",DRAINAGE!AC86)</f>
        <v>4800</v>
      </c>
      <c r="AE131" s="224" t="str">
        <f>IF(DRAINAGE!AD86="","",DRAINAGE!AD86)</f>
        <v/>
      </c>
      <c r="AF131" s="257" t="str">
        <f>IF(DRAINAGE!AE86="","",DRAINAGE!AE86)</f>
        <v/>
      </c>
    </row>
    <row r="132" spans="1:32" x14ac:dyDescent="0.15">
      <c r="A132" s="313" t="str">
        <f>IF(DRAINAGE!AE87="","","Print")</f>
        <v/>
      </c>
      <c r="B132" s="218" t="str">
        <f>IF(DRAINAGE!A87="","",DRAINAGE!A87)</f>
        <v>STRAIGHT HEAD WALL PER D-32&amp;33 (TYPE B)</v>
      </c>
      <c r="C132" s="219" t="str">
        <f>IF(DRAINAGE!B87="","",DRAINAGE!B87)</f>
        <v>EA</v>
      </c>
      <c r="D132" s="219" t="str">
        <f>IF(DRAINAGE!C87="","",DRAINAGE!C87)</f>
        <v/>
      </c>
      <c r="E132" s="219" t="str">
        <f>IF(DRAINAGE!D87="","",DRAINAGE!D87)</f>
        <v/>
      </c>
      <c r="F132" s="219" t="str">
        <f>IF(DRAINAGE!E87="","",DRAINAGE!E87)</f>
        <v/>
      </c>
      <c r="G132" s="219" t="str">
        <f>IF(DRAINAGE!F87="","",DRAINAGE!F87)</f>
        <v/>
      </c>
      <c r="H132" s="219" t="str">
        <f>IF(DRAINAGE!G87="","",DRAINAGE!G87)</f>
        <v/>
      </c>
      <c r="I132" s="219" t="str">
        <f>IF(DRAINAGE!H87="","",DRAINAGE!H87)</f>
        <v/>
      </c>
      <c r="J132" s="219" t="str">
        <f>IF(DRAINAGE!I87="","",DRAINAGE!I87)</f>
        <v/>
      </c>
      <c r="K132" s="219" t="str">
        <f>IF(DRAINAGE!J87="","",DRAINAGE!J87)</f>
        <v/>
      </c>
      <c r="L132" s="219" t="str">
        <f>IF(DRAINAGE!K87="","",DRAINAGE!K87)</f>
        <v/>
      </c>
      <c r="M132" s="219" t="str">
        <f>IF(DRAINAGE!L87="","",DRAINAGE!L87)</f>
        <v/>
      </c>
      <c r="N132" s="219" t="str">
        <f>IF(DRAINAGE!M87="","",DRAINAGE!M87)</f>
        <v/>
      </c>
      <c r="O132" s="219" t="str">
        <f>IF(DRAINAGE!N87="","",DRAINAGE!N87)</f>
        <v/>
      </c>
      <c r="P132" s="219" t="str">
        <f>IF(DRAINAGE!O87="","",DRAINAGE!O87)</f>
        <v/>
      </c>
      <c r="Q132" s="219" t="str">
        <f>IF(DRAINAGE!P87="","",DRAINAGE!P87)</f>
        <v/>
      </c>
      <c r="R132" s="219" t="str">
        <f>IF(DRAINAGE!Q87="","",DRAINAGE!Q87)</f>
        <v/>
      </c>
      <c r="S132" s="219" t="str">
        <f>IF(DRAINAGE!R87="","",DRAINAGE!R87)</f>
        <v/>
      </c>
      <c r="T132" s="219" t="str">
        <f>IF(DRAINAGE!S87="","",DRAINAGE!S87)</f>
        <v/>
      </c>
      <c r="U132" s="219"/>
      <c r="V132" s="219"/>
      <c r="W132" s="219"/>
      <c r="X132" s="219"/>
      <c r="Y132" s="219"/>
      <c r="Z132" s="219"/>
      <c r="AA132" s="221" t="str">
        <f>IF(DRAINAGE!AA87="","",DRAINAGE!AA87)</f>
        <v/>
      </c>
      <c r="AB132" s="222" t="str">
        <f>IF(DRAINAGE!Z87="","",DRAINAGE!Z87)</f>
        <v/>
      </c>
      <c r="AC132" s="222" t="str">
        <f>IF(DRAINAGE!AB87="","",DRAINAGE!AB87)</f>
        <v/>
      </c>
      <c r="AD132" s="223">
        <f>IF(DRAINAGE!AC87="","",DRAINAGE!AC87)</f>
        <v>4320</v>
      </c>
      <c r="AE132" s="224" t="str">
        <f>IF(DRAINAGE!AD87="","",DRAINAGE!AD87)</f>
        <v/>
      </c>
      <c r="AF132" s="257" t="str">
        <f>IF(DRAINAGE!AE87="","",DRAINAGE!AE87)</f>
        <v/>
      </c>
    </row>
    <row r="133" spans="1:32" x14ac:dyDescent="0.15">
      <c r="A133" s="313" t="str">
        <f>IF(DRAINAGE!AE88="","","Print")</f>
        <v/>
      </c>
      <c r="B133" s="218" t="str">
        <f>IF(DRAINAGE!A88="","",DRAINAGE!A88)</f>
        <v>WING/U TYPE HEAD WALL PER D-34/35A&amp;B (18" TO 36"/36" TO 60")</v>
      </c>
      <c r="C133" s="219" t="str">
        <f>IF(DRAINAGE!B88="","",DRAINAGE!B88)</f>
        <v>EA</v>
      </c>
      <c r="D133" s="219" t="str">
        <f>IF(DRAINAGE!C88="","",DRAINAGE!C88)</f>
        <v/>
      </c>
      <c r="E133" s="219" t="str">
        <f>IF(DRAINAGE!D88="","",DRAINAGE!D88)</f>
        <v/>
      </c>
      <c r="F133" s="219" t="str">
        <f>IF(DRAINAGE!E88="","",DRAINAGE!E88)</f>
        <v/>
      </c>
      <c r="G133" s="219" t="str">
        <f>IF(DRAINAGE!F88="","",DRAINAGE!F88)</f>
        <v/>
      </c>
      <c r="H133" s="219" t="str">
        <f>IF(DRAINAGE!G88="","",DRAINAGE!G88)</f>
        <v/>
      </c>
      <c r="I133" s="219" t="str">
        <f>IF(DRAINAGE!H88="","",DRAINAGE!H88)</f>
        <v/>
      </c>
      <c r="J133" s="219" t="str">
        <f>IF(DRAINAGE!I88="","",DRAINAGE!I88)</f>
        <v/>
      </c>
      <c r="K133" s="219" t="str">
        <f>IF(DRAINAGE!J88="","",DRAINAGE!J88)</f>
        <v/>
      </c>
      <c r="L133" s="219" t="str">
        <f>IF(DRAINAGE!K88="","",DRAINAGE!K88)</f>
        <v/>
      </c>
      <c r="M133" s="219" t="str">
        <f>IF(DRAINAGE!L88="","",DRAINAGE!L88)</f>
        <v/>
      </c>
      <c r="N133" s="219" t="str">
        <f>IF(DRAINAGE!M88="","",DRAINAGE!M88)</f>
        <v/>
      </c>
      <c r="O133" s="219" t="str">
        <f>IF(DRAINAGE!N88="","",DRAINAGE!N88)</f>
        <v/>
      </c>
      <c r="P133" s="219" t="str">
        <f>IF(DRAINAGE!O88="","",DRAINAGE!O88)</f>
        <v/>
      </c>
      <c r="Q133" s="219" t="str">
        <f>IF(DRAINAGE!P88="","",DRAINAGE!P88)</f>
        <v/>
      </c>
      <c r="R133" s="219" t="str">
        <f>IF(DRAINAGE!Q88="","",DRAINAGE!Q88)</f>
        <v/>
      </c>
      <c r="S133" s="219" t="str">
        <f>IF(DRAINAGE!R88="","",DRAINAGE!R88)</f>
        <v/>
      </c>
      <c r="T133" s="219" t="str">
        <f>IF(DRAINAGE!S88="","",DRAINAGE!S88)</f>
        <v/>
      </c>
      <c r="U133" s="219"/>
      <c r="V133" s="219"/>
      <c r="W133" s="219"/>
      <c r="X133" s="219"/>
      <c r="Y133" s="219"/>
      <c r="Z133" s="219"/>
      <c r="AA133" s="221" t="str">
        <f>IF(DRAINAGE!AA88="","",DRAINAGE!AA88)</f>
        <v/>
      </c>
      <c r="AB133" s="222" t="str">
        <f>IF(DRAINAGE!Z88="","",DRAINAGE!Z88)</f>
        <v/>
      </c>
      <c r="AC133" s="222" t="str">
        <f>IF(DRAINAGE!AB88="","",DRAINAGE!AB88)</f>
        <v/>
      </c>
      <c r="AD133" s="223">
        <f>IF(DRAINAGE!AC88="","",DRAINAGE!AC88)</f>
        <v>6880</v>
      </c>
      <c r="AE133" s="224" t="str">
        <f>IF(DRAINAGE!AD88="","",DRAINAGE!AD88)</f>
        <v/>
      </c>
      <c r="AF133" s="257" t="str">
        <f>IF(DRAINAGE!AE88="","",DRAINAGE!AE88)</f>
        <v/>
      </c>
    </row>
    <row r="134" spans="1:32" x14ac:dyDescent="0.15">
      <c r="A134" s="313" t="str">
        <f>IF(DRAINAGE!AE89="","","Print")</f>
        <v/>
      </c>
      <c r="B134" s="218" t="str">
        <f>IF(DRAINAGE!A89="","",DRAINAGE!A89)</f>
        <v>WING/U TYPE HEAD WALL PER D-35A&amp;B (60" TO 84")</v>
      </c>
      <c r="C134" s="219" t="str">
        <f>IF(DRAINAGE!B89="","",DRAINAGE!B89)</f>
        <v>EA</v>
      </c>
      <c r="D134" s="219" t="str">
        <f>IF(DRAINAGE!C89="","",DRAINAGE!C89)</f>
        <v/>
      </c>
      <c r="E134" s="219" t="str">
        <f>IF(DRAINAGE!D89="","",DRAINAGE!D89)</f>
        <v/>
      </c>
      <c r="F134" s="219" t="str">
        <f>IF(DRAINAGE!E89="","",DRAINAGE!E89)</f>
        <v/>
      </c>
      <c r="G134" s="219" t="str">
        <f>IF(DRAINAGE!F89="","",DRAINAGE!F89)</f>
        <v/>
      </c>
      <c r="H134" s="219" t="str">
        <f>IF(DRAINAGE!G89="","",DRAINAGE!G89)</f>
        <v/>
      </c>
      <c r="I134" s="219" t="str">
        <f>IF(DRAINAGE!H89="","",DRAINAGE!H89)</f>
        <v/>
      </c>
      <c r="J134" s="219" t="str">
        <f>IF(DRAINAGE!I89="","",DRAINAGE!I89)</f>
        <v/>
      </c>
      <c r="K134" s="219" t="str">
        <f>IF(DRAINAGE!J89="","",DRAINAGE!J89)</f>
        <v/>
      </c>
      <c r="L134" s="219" t="str">
        <f>IF(DRAINAGE!K89="","",DRAINAGE!K89)</f>
        <v/>
      </c>
      <c r="M134" s="219" t="str">
        <f>IF(DRAINAGE!L89="","",DRAINAGE!L89)</f>
        <v/>
      </c>
      <c r="N134" s="219" t="str">
        <f>IF(DRAINAGE!M89="","",DRAINAGE!M89)</f>
        <v/>
      </c>
      <c r="O134" s="219" t="str">
        <f>IF(DRAINAGE!N89="","",DRAINAGE!N89)</f>
        <v/>
      </c>
      <c r="P134" s="219" t="str">
        <f>IF(DRAINAGE!O89="","",DRAINAGE!O89)</f>
        <v/>
      </c>
      <c r="Q134" s="219" t="str">
        <f>IF(DRAINAGE!P89="","",DRAINAGE!P89)</f>
        <v/>
      </c>
      <c r="R134" s="219" t="str">
        <f>IF(DRAINAGE!Q89="","",DRAINAGE!Q89)</f>
        <v/>
      </c>
      <c r="S134" s="219" t="str">
        <f>IF(DRAINAGE!R89="","",DRAINAGE!R89)</f>
        <v/>
      </c>
      <c r="T134" s="219" t="str">
        <f>IF(DRAINAGE!S89="","",DRAINAGE!S89)</f>
        <v/>
      </c>
      <c r="U134" s="219"/>
      <c r="V134" s="219"/>
      <c r="W134" s="219"/>
      <c r="X134" s="219"/>
      <c r="Y134" s="219"/>
      <c r="Z134" s="219"/>
      <c r="AA134" s="221" t="str">
        <f>IF(DRAINAGE!AA89="","",DRAINAGE!AA89)</f>
        <v/>
      </c>
      <c r="AB134" s="222" t="str">
        <f>IF(DRAINAGE!Z89="","",DRAINAGE!Z89)</f>
        <v/>
      </c>
      <c r="AC134" s="222" t="str">
        <f>IF(DRAINAGE!AB89="","",DRAINAGE!AB89)</f>
        <v/>
      </c>
      <c r="AD134" s="223">
        <f>IF(DRAINAGE!AC89="","",DRAINAGE!AC89)</f>
        <v>7360</v>
      </c>
      <c r="AE134" s="224" t="str">
        <f>IF(DRAINAGE!AD89="","",DRAINAGE!AD89)</f>
        <v/>
      </c>
      <c r="AF134" s="257" t="str">
        <f>IF(DRAINAGE!AE89="","",DRAINAGE!AE89)</f>
        <v/>
      </c>
    </row>
    <row r="135" spans="1:32" x14ac:dyDescent="0.15">
      <c r="A135" s="313" t="str">
        <f>IF(DRAINAGE!AE90="","","Print")</f>
        <v/>
      </c>
      <c r="B135" s="218" t="str">
        <f>IF(DRAINAGE!A90="","",DRAINAGE!A90)</f>
        <v>L TYPE HEADWALL PER D-36 &amp; 37</v>
      </c>
      <c r="C135" s="219" t="str">
        <f>IF(DRAINAGE!B90="","",DRAINAGE!B90)</f>
        <v>EA</v>
      </c>
      <c r="D135" s="219" t="str">
        <f>IF(DRAINAGE!C90="","",DRAINAGE!C90)</f>
        <v/>
      </c>
      <c r="E135" s="219" t="str">
        <f>IF(DRAINAGE!D90="","",DRAINAGE!D90)</f>
        <v/>
      </c>
      <c r="F135" s="219" t="str">
        <f>IF(DRAINAGE!E90="","",DRAINAGE!E90)</f>
        <v/>
      </c>
      <c r="G135" s="219" t="str">
        <f>IF(DRAINAGE!F90="","",DRAINAGE!F90)</f>
        <v/>
      </c>
      <c r="H135" s="219" t="str">
        <f>IF(DRAINAGE!G90="","",DRAINAGE!G90)</f>
        <v/>
      </c>
      <c r="I135" s="219" t="str">
        <f>IF(DRAINAGE!H90="","",DRAINAGE!H90)</f>
        <v/>
      </c>
      <c r="J135" s="219" t="str">
        <f>IF(DRAINAGE!I90="","",DRAINAGE!I90)</f>
        <v/>
      </c>
      <c r="K135" s="219" t="str">
        <f>IF(DRAINAGE!J90="","",DRAINAGE!J90)</f>
        <v/>
      </c>
      <c r="L135" s="219" t="str">
        <f>IF(DRAINAGE!K90="","",DRAINAGE!K90)</f>
        <v/>
      </c>
      <c r="M135" s="219" t="str">
        <f>IF(DRAINAGE!L90="","",DRAINAGE!L90)</f>
        <v/>
      </c>
      <c r="N135" s="219" t="str">
        <f>IF(DRAINAGE!M90="","",DRAINAGE!M90)</f>
        <v/>
      </c>
      <c r="O135" s="219" t="str">
        <f>IF(DRAINAGE!N90="","",DRAINAGE!N90)</f>
        <v/>
      </c>
      <c r="P135" s="219" t="str">
        <f>IF(DRAINAGE!O90="","",DRAINAGE!O90)</f>
        <v/>
      </c>
      <c r="Q135" s="219" t="str">
        <f>IF(DRAINAGE!P90="","",DRAINAGE!P90)</f>
        <v/>
      </c>
      <c r="R135" s="219" t="str">
        <f>IF(DRAINAGE!Q90="","",DRAINAGE!Q90)</f>
        <v/>
      </c>
      <c r="S135" s="219" t="str">
        <f>IF(DRAINAGE!R90="","",DRAINAGE!R90)</f>
        <v/>
      </c>
      <c r="T135" s="219" t="str">
        <f>IF(DRAINAGE!S90="","",DRAINAGE!S90)</f>
        <v/>
      </c>
      <c r="U135" s="219"/>
      <c r="V135" s="219"/>
      <c r="W135" s="219"/>
      <c r="X135" s="219"/>
      <c r="Y135" s="219"/>
      <c r="Z135" s="219"/>
      <c r="AA135" s="221" t="str">
        <f>IF(DRAINAGE!AA90="","",DRAINAGE!AA90)</f>
        <v/>
      </c>
      <c r="AB135" s="222" t="str">
        <f>IF(DRAINAGE!Z90="","",DRAINAGE!Z90)</f>
        <v/>
      </c>
      <c r="AC135" s="222" t="str">
        <f>IF(DRAINAGE!AB90="","",DRAINAGE!AB90)</f>
        <v/>
      </c>
      <c r="AD135" s="223">
        <f>IF(DRAINAGE!AC90="","",DRAINAGE!AC90)</f>
        <v>6560</v>
      </c>
      <c r="AE135" s="224" t="str">
        <f>IF(DRAINAGE!AD90="","",DRAINAGE!AD90)</f>
        <v/>
      </c>
      <c r="AF135" s="257" t="str">
        <f>IF(DRAINAGE!AE90="","",DRAINAGE!AE90)</f>
        <v/>
      </c>
    </row>
    <row r="136" spans="1:32" x14ac:dyDescent="0.15">
      <c r="A136" s="313" t="str">
        <f>IF(DRAINAGE!AE91="","","Print")</f>
        <v/>
      </c>
      <c r="B136" s="218" t="str">
        <f>IF(DRAINAGE!A91="","",DRAINAGE!A91)</f>
        <v>INLET APRON, PER D-39</v>
      </c>
      <c r="C136" s="219" t="str">
        <f>IF(DRAINAGE!B91="","",DRAINAGE!B91)</f>
        <v>EA</v>
      </c>
      <c r="D136" s="219" t="str">
        <f>IF(DRAINAGE!C91="","",DRAINAGE!C91)</f>
        <v/>
      </c>
      <c r="E136" s="219" t="str">
        <f>IF(DRAINAGE!D91="","",DRAINAGE!D91)</f>
        <v/>
      </c>
      <c r="F136" s="219" t="str">
        <f>IF(DRAINAGE!E91="","",DRAINAGE!E91)</f>
        <v/>
      </c>
      <c r="G136" s="219" t="str">
        <f>IF(DRAINAGE!F91="","",DRAINAGE!F91)</f>
        <v/>
      </c>
      <c r="H136" s="219" t="str">
        <f>IF(DRAINAGE!G91="","",DRAINAGE!G91)</f>
        <v/>
      </c>
      <c r="I136" s="219" t="str">
        <f>IF(DRAINAGE!H91="","",DRAINAGE!H91)</f>
        <v/>
      </c>
      <c r="J136" s="219" t="str">
        <f>IF(DRAINAGE!I91="","",DRAINAGE!I91)</f>
        <v/>
      </c>
      <c r="K136" s="219" t="str">
        <f>IF(DRAINAGE!J91="","",DRAINAGE!J91)</f>
        <v/>
      </c>
      <c r="L136" s="219" t="str">
        <f>IF(DRAINAGE!K91="","",DRAINAGE!K91)</f>
        <v/>
      </c>
      <c r="M136" s="219" t="str">
        <f>IF(DRAINAGE!L91="","",DRAINAGE!L91)</f>
        <v/>
      </c>
      <c r="N136" s="219" t="str">
        <f>IF(DRAINAGE!M91="","",DRAINAGE!M91)</f>
        <v/>
      </c>
      <c r="O136" s="219" t="str">
        <f>IF(DRAINAGE!N91="","",DRAINAGE!N91)</f>
        <v/>
      </c>
      <c r="P136" s="219" t="str">
        <f>IF(DRAINAGE!O91="","",DRAINAGE!O91)</f>
        <v/>
      </c>
      <c r="Q136" s="219" t="str">
        <f>IF(DRAINAGE!P91="","",DRAINAGE!P91)</f>
        <v/>
      </c>
      <c r="R136" s="219" t="str">
        <f>IF(DRAINAGE!Q91="","",DRAINAGE!Q91)</f>
        <v/>
      </c>
      <c r="S136" s="219" t="str">
        <f>IF(DRAINAGE!R91="","",DRAINAGE!R91)</f>
        <v/>
      </c>
      <c r="T136" s="219" t="str">
        <f>IF(DRAINAGE!S91="","",DRAINAGE!S91)</f>
        <v/>
      </c>
      <c r="U136" s="219"/>
      <c r="V136" s="219"/>
      <c r="W136" s="219"/>
      <c r="X136" s="219"/>
      <c r="Y136" s="219"/>
      <c r="Z136" s="219"/>
      <c r="AA136" s="221" t="str">
        <f>IF(DRAINAGE!AA91="","",DRAINAGE!AA91)</f>
        <v/>
      </c>
      <c r="AB136" s="222" t="str">
        <f>IF(DRAINAGE!Z91="","",DRAINAGE!Z91)</f>
        <v/>
      </c>
      <c r="AC136" s="222" t="str">
        <f>IF(DRAINAGE!AB91="","",DRAINAGE!AB91)</f>
        <v/>
      </c>
      <c r="AD136" s="223">
        <f>IF(DRAINAGE!AC91="","",DRAINAGE!AC91)</f>
        <v>2560</v>
      </c>
      <c r="AE136" s="224" t="str">
        <f>IF(DRAINAGE!AD91="","",DRAINAGE!AD91)</f>
        <v/>
      </c>
      <c r="AF136" s="257" t="str">
        <f>IF(DRAINAGE!AE91="","",DRAINAGE!AE91)</f>
        <v/>
      </c>
    </row>
    <row r="137" spans="1:32" x14ac:dyDescent="0.15">
      <c r="A137" s="313" t="str">
        <f>IF(DRAINAGE!AE92="","","Print")</f>
        <v/>
      </c>
      <c r="B137" s="218" t="str">
        <f>IF(DRAINAGE!A92="","",DRAINAGE!A92)</f>
        <v>CONCRETE ENERGY DISSIPATER, PER D-41</v>
      </c>
      <c r="C137" s="219" t="str">
        <f>IF(DRAINAGE!B92="","",DRAINAGE!B92)</f>
        <v>EA</v>
      </c>
      <c r="D137" s="219" t="str">
        <f>IF(DRAINAGE!C92="","",DRAINAGE!C92)</f>
        <v/>
      </c>
      <c r="E137" s="219" t="str">
        <f>IF(DRAINAGE!D92="","",DRAINAGE!D92)</f>
        <v/>
      </c>
      <c r="F137" s="219" t="str">
        <f>IF(DRAINAGE!E92="","",DRAINAGE!E92)</f>
        <v/>
      </c>
      <c r="G137" s="219" t="str">
        <f>IF(DRAINAGE!F92="","",DRAINAGE!F92)</f>
        <v/>
      </c>
      <c r="H137" s="219" t="str">
        <f>IF(DRAINAGE!G92="","",DRAINAGE!G92)</f>
        <v/>
      </c>
      <c r="I137" s="219" t="str">
        <f>IF(DRAINAGE!H92="","",DRAINAGE!H92)</f>
        <v/>
      </c>
      <c r="J137" s="219" t="str">
        <f>IF(DRAINAGE!I92="","",DRAINAGE!I92)</f>
        <v/>
      </c>
      <c r="K137" s="219" t="str">
        <f>IF(DRAINAGE!J92="","",DRAINAGE!J92)</f>
        <v/>
      </c>
      <c r="L137" s="219" t="str">
        <f>IF(DRAINAGE!K92="","",DRAINAGE!K92)</f>
        <v/>
      </c>
      <c r="M137" s="219" t="str">
        <f>IF(DRAINAGE!L92="","",DRAINAGE!L92)</f>
        <v/>
      </c>
      <c r="N137" s="219" t="str">
        <f>IF(DRAINAGE!M92="","",DRAINAGE!M92)</f>
        <v/>
      </c>
      <c r="O137" s="219" t="str">
        <f>IF(DRAINAGE!N92="","",DRAINAGE!N92)</f>
        <v/>
      </c>
      <c r="P137" s="219" t="str">
        <f>IF(DRAINAGE!O92="","",DRAINAGE!O92)</f>
        <v/>
      </c>
      <c r="Q137" s="219" t="str">
        <f>IF(DRAINAGE!P92="","",DRAINAGE!P92)</f>
        <v/>
      </c>
      <c r="R137" s="219" t="str">
        <f>IF(DRAINAGE!Q92="","",DRAINAGE!Q92)</f>
        <v/>
      </c>
      <c r="S137" s="219" t="str">
        <f>IF(DRAINAGE!R92="","",DRAINAGE!R92)</f>
        <v/>
      </c>
      <c r="T137" s="219" t="str">
        <f>IF(DRAINAGE!S92="","",DRAINAGE!S92)</f>
        <v/>
      </c>
      <c r="U137" s="219"/>
      <c r="V137" s="219"/>
      <c r="W137" s="219"/>
      <c r="X137" s="219"/>
      <c r="Y137" s="219"/>
      <c r="Z137" s="219"/>
      <c r="AA137" s="221" t="str">
        <f>IF(DRAINAGE!AA92="","",DRAINAGE!AA92)</f>
        <v/>
      </c>
      <c r="AB137" s="233" t="str">
        <f>IF(DRAINAGE!Z92="","",DRAINAGE!Z92)</f>
        <v/>
      </c>
      <c r="AC137" s="233" t="str">
        <f>IF(DRAINAGE!AB92="","",DRAINAGE!AB92)</f>
        <v/>
      </c>
      <c r="AD137" s="223">
        <f>IF(DRAINAGE!AC92="","",DRAINAGE!AC92)</f>
        <v>13120</v>
      </c>
      <c r="AE137" s="224" t="str">
        <f>IF(DRAINAGE!AD92="","",DRAINAGE!AD92)</f>
        <v/>
      </c>
      <c r="AF137" s="257" t="str">
        <f>IF(DRAINAGE!AE92="","",DRAINAGE!AE92)</f>
        <v/>
      </c>
    </row>
    <row r="138" spans="1:32" x14ac:dyDescent="0.15">
      <c r="A138" s="313" t="str">
        <f>IF(DRAINAGE!AE93="","","Print")</f>
        <v/>
      </c>
      <c r="B138" s="218" t="str">
        <f>IF(DRAINAGE!A93="","",DRAINAGE!A93)</f>
        <v>RIP RAP ,  PER D-40 ( 2 TON)</v>
      </c>
      <c r="C138" s="219" t="str">
        <f>IF(DRAINAGE!B93="","",DRAINAGE!B93)</f>
        <v>EA</v>
      </c>
      <c r="D138" s="219" t="str">
        <f>IF(DRAINAGE!C93="","",DRAINAGE!C93)</f>
        <v/>
      </c>
      <c r="E138" s="219" t="str">
        <f>IF(DRAINAGE!D93="","",DRAINAGE!D93)</f>
        <v/>
      </c>
      <c r="F138" s="219" t="str">
        <f>IF(DRAINAGE!E93="","",DRAINAGE!E93)</f>
        <v/>
      </c>
      <c r="G138" s="219" t="str">
        <f>IF(DRAINAGE!F93="","",DRAINAGE!F93)</f>
        <v/>
      </c>
      <c r="H138" s="219" t="str">
        <f>IF(DRAINAGE!G93="","",DRAINAGE!G93)</f>
        <v/>
      </c>
      <c r="I138" s="219" t="str">
        <f>IF(DRAINAGE!H93="","",DRAINAGE!H93)</f>
        <v/>
      </c>
      <c r="J138" s="219" t="str">
        <f>IF(DRAINAGE!I93="","",DRAINAGE!I93)</f>
        <v/>
      </c>
      <c r="K138" s="219" t="str">
        <f>IF(DRAINAGE!J93="","",DRAINAGE!J93)</f>
        <v/>
      </c>
      <c r="L138" s="219" t="str">
        <f>IF(DRAINAGE!K93="","",DRAINAGE!K93)</f>
        <v/>
      </c>
      <c r="M138" s="219" t="str">
        <f>IF(DRAINAGE!L93="","",DRAINAGE!L93)</f>
        <v/>
      </c>
      <c r="N138" s="219" t="str">
        <f>IF(DRAINAGE!M93="","",DRAINAGE!M93)</f>
        <v/>
      </c>
      <c r="O138" s="219" t="str">
        <f>IF(DRAINAGE!N93="","",DRAINAGE!N93)</f>
        <v/>
      </c>
      <c r="P138" s="219" t="str">
        <f>IF(DRAINAGE!O93="","",DRAINAGE!O93)</f>
        <v/>
      </c>
      <c r="Q138" s="219" t="str">
        <f>IF(DRAINAGE!P93="","",DRAINAGE!P93)</f>
        <v/>
      </c>
      <c r="R138" s="219" t="str">
        <f>IF(DRAINAGE!Q93="","",DRAINAGE!Q93)</f>
        <v/>
      </c>
      <c r="S138" s="219" t="str">
        <f>IF(DRAINAGE!R93="","",DRAINAGE!R93)</f>
        <v/>
      </c>
      <c r="T138" s="219" t="str">
        <f>IF(DRAINAGE!S93="","",DRAINAGE!S93)</f>
        <v/>
      </c>
      <c r="U138" s="219"/>
      <c r="V138" s="219"/>
      <c r="W138" s="219"/>
      <c r="X138" s="219"/>
      <c r="Y138" s="219"/>
      <c r="Z138" s="219"/>
      <c r="AA138" s="221" t="str">
        <f>IF(DRAINAGE!AA93="","",DRAINAGE!AA93)</f>
        <v/>
      </c>
      <c r="AB138" s="233" t="str">
        <f>IF(DRAINAGE!Z93="","",DRAINAGE!Z93)</f>
        <v/>
      </c>
      <c r="AC138" s="233" t="str">
        <f>IF(DRAINAGE!AB93="","",DRAINAGE!AB93)</f>
        <v/>
      </c>
      <c r="AD138" s="223">
        <f>IF(DRAINAGE!AC93="","",DRAINAGE!AC93)</f>
        <v>4000</v>
      </c>
      <c r="AE138" s="224" t="str">
        <f>IF(DRAINAGE!AD93="","",DRAINAGE!AD93)</f>
        <v/>
      </c>
      <c r="AF138" s="257" t="str">
        <f>IF(DRAINAGE!AE93="","",DRAINAGE!AE93)</f>
        <v/>
      </c>
    </row>
    <row r="139" spans="1:32" x14ac:dyDescent="0.15">
      <c r="A139" s="313" t="str">
        <f>IF(DRAINAGE!AE94="","","Print")</f>
        <v/>
      </c>
      <c r="B139" s="218" t="str">
        <f>IF(DRAINAGE!A94="","",DRAINAGE!A94)</f>
        <v>RIP RAP ,  PER D-40 ( 0.25 -1.0 TON )</v>
      </c>
      <c r="C139" s="219" t="str">
        <f>IF(DRAINAGE!B94="","",DRAINAGE!B94)</f>
        <v>EA</v>
      </c>
      <c r="D139" s="219" t="str">
        <f>IF(DRAINAGE!C94="","",DRAINAGE!C94)</f>
        <v/>
      </c>
      <c r="E139" s="219" t="str">
        <f>IF(DRAINAGE!D94="","",DRAINAGE!D94)</f>
        <v/>
      </c>
      <c r="F139" s="219" t="str">
        <f>IF(DRAINAGE!E94="","",DRAINAGE!E94)</f>
        <v/>
      </c>
      <c r="G139" s="219" t="str">
        <f>IF(DRAINAGE!F94="","",DRAINAGE!F94)</f>
        <v/>
      </c>
      <c r="H139" s="219" t="str">
        <f>IF(DRAINAGE!G94="","",DRAINAGE!G94)</f>
        <v/>
      </c>
      <c r="I139" s="219" t="str">
        <f>IF(DRAINAGE!H94="","",DRAINAGE!H94)</f>
        <v/>
      </c>
      <c r="J139" s="219" t="str">
        <f>IF(DRAINAGE!I94="","",DRAINAGE!I94)</f>
        <v/>
      </c>
      <c r="K139" s="219" t="str">
        <f>IF(DRAINAGE!J94="","",DRAINAGE!J94)</f>
        <v/>
      </c>
      <c r="L139" s="219" t="str">
        <f>IF(DRAINAGE!K94="","",DRAINAGE!K94)</f>
        <v/>
      </c>
      <c r="M139" s="219" t="str">
        <f>IF(DRAINAGE!L94="","",DRAINAGE!L94)</f>
        <v/>
      </c>
      <c r="N139" s="219" t="str">
        <f>IF(DRAINAGE!M94="","",DRAINAGE!M94)</f>
        <v/>
      </c>
      <c r="O139" s="219" t="str">
        <f>IF(DRAINAGE!N94="","",DRAINAGE!N94)</f>
        <v/>
      </c>
      <c r="P139" s="219" t="str">
        <f>IF(DRAINAGE!O94="","",DRAINAGE!O94)</f>
        <v/>
      </c>
      <c r="Q139" s="219" t="str">
        <f>IF(DRAINAGE!P94="","",DRAINAGE!P94)</f>
        <v/>
      </c>
      <c r="R139" s="219" t="str">
        <f>IF(DRAINAGE!Q94="","",DRAINAGE!Q94)</f>
        <v/>
      </c>
      <c r="S139" s="219" t="str">
        <f>IF(DRAINAGE!R94="","",DRAINAGE!R94)</f>
        <v/>
      </c>
      <c r="T139" s="219" t="str">
        <f>IF(DRAINAGE!S94="","",DRAINAGE!S94)</f>
        <v/>
      </c>
      <c r="U139" s="219"/>
      <c r="V139" s="219"/>
      <c r="W139" s="219"/>
      <c r="X139" s="219"/>
      <c r="Y139" s="219"/>
      <c r="Z139" s="219"/>
      <c r="AA139" s="221" t="str">
        <f>IF(DRAINAGE!AA94="","",DRAINAGE!AA94)</f>
        <v/>
      </c>
      <c r="AB139" s="233" t="str">
        <f>IF(DRAINAGE!Z94="","",DRAINAGE!Z94)</f>
        <v/>
      </c>
      <c r="AC139" s="233" t="str">
        <f>IF(DRAINAGE!AB94="","",DRAINAGE!AB94)</f>
        <v/>
      </c>
      <c r="AD139" s="223">
        <f>IF(DRAINAGE!AC94="","",DRAINAGE!AC94)</f>
        <v>3360</v>
      </c>
      <c r="AE139" s="224" t="str">
        <f>IF(DRAINAGE!AD94="","",DRAINAGE!AD94)</f>
        <v/>
      </c>
      <c r="AF139" s="257" t="str">
        <f>IF(DRAINAGE!AE94="","",DRAINAGE!AE94)</f>
        <v/>
      </c>
    </row>
    <row r="140" spans="1:32" x14ac:dyDescent="0.15">
      <c r="A140" s="313" t="str">
        <f>IF(DRAINAGE!AE95="","","Print")</f>
        <v/>
      </c>
      <c r="B140" s="218" t="str">
        <f>IF(DRAINAGE!A95="","",DRAINAGE!A95)</f>
        <v>RIP RAP ,  PER D-40 ( NO. 2 BACKING )</v>
      </c>
      <c r="C140" s="219" t="str">
        <f>IF(DRAINAGE!B95="","",DRAINAGE!B95)</f>
        <v>EA</v>
      </c>
      <c r="D140" s="219" t="str">
        <f>IF(DRAINAGE!C95="","",DRAINAGE!C95)</f>
        <v/>
      </c>
      <c r="E140" s="219" t="str">
        <f>IF(DRAINAGE!D95="","",DRAINAGE!D95)</f>
        <v/>
      </c>
      <c r="F140" s="219" t="str">
        <f>IF(DRAINAGE!E95="","",DRAINAGE!E95)</f>
        <v/>
      </c>
      <c r="G140" s="219" t="str">
        <f>IF(DRAINAGE!F95="","",DRAINAGE!F95)</f>
        <v/>
      </c>
      <c r="H140" s="219" t="str">
        <f>IF(DRAINAGE!G95="","",DRAINAGE!G95)</f>
        <v/>
      </c>
      <c r="I140" s="219" t="str">
        <f>IF(DRAINAGE!H95="","",DRAINAGE!H95)</f>
        <v/>
      </c>
      <c r="J140" s="219" t="str">
        <f>IF(DRAINAGE!I95="","",DRAINAGE!I95)</f>
        <v/>
      </c>
      <c r="K140" s="219" t="str">
        <f>IF(DRAINAGE!J95="","",DRAINAGE!J95)</f>
        <v/>
      </c>
      <c r="L140" s="219" t="str">
        <f>IF(DRAINAGE!K95="","",DRAINAGE!K95)</f>
        <v/>
      </c>
      <c r="M140" s="219" t="str">
        <f>IF(DRAINAGE!L95="","",DRAINAGE!L95)</f>
        <v/>
      </c>
      <c r="N140" s="219" t="str">
        <f>IF(DRAINAGE!M95="","",DRAINAGE!M95)</f>
        <v/>
      </c>
      <c r="O140" s="219" t="str">
        <f>IF(DRAINAGE!N95="","",DRAINAGE!N95)</f>
        <v/>
      </c>
      <c r="P140" s="219" t="str">
        <f>IF(DRAINAGE!O95="","",DRAINAGE!O95)</f>
        <v/>
      </c>
      <c r="Q140" s="219" t="str">
        <f>IF(DRAINAGE!P95="","",DRAINAGE!P95)</f>
        <v/>
      </c>
      <c r="R140" s="219" t="str">
        <f>IF(DRAINAGE!Q95="","",DRAINAGE!Q95)</f>
        <v/>
      </c>
      <c r="S140" s="219" t="str">
        <f>IF(DRAINAGE!R95="","",DRAINAGE!R95)</f>
        <v/>
      </c>
      <c r="T140" s="219" t="str">
        <f>IF(DRAINAGE!S95="","",DRAINAGE!S95)</f>
        <v/>
      </c>
      <c r="U140" s="219"/>
      <c r="V140" s="219"/>
      <c r="W140" s="219"/>
      <c r="X140" s="219"/>
      <c r="Y140" s="219"/>
      <c r="Z140" s="219"/>
      <c r="AA140" s="221" t="str">
        <f>IF(DRAINAGE!AA95="","",DRAINAGE!AA95)</f>
        <v/>
      </c>
      <c r="AB140" s="233" t="str">
        <f>IF(DRAINAGE!Z95="","",DRAINAGE!Z95)</f>
        <v/>
      </c>
      <c r="AC140" s="233" t="str">
        <f>IF(DRAINAGE!AB95="","",DRAINAGE!AB95)</f>
        <v/>
      </c>
      <c r="AD140" s="223">
        <f>IF(DRAINAGE!AC95="","",DRAINAGE!AC95)</f>
        <v>2800</v>
      </c>
      <c r="AE140" s="224" t="str">
        <f>IF(DRAINAGE!AD95="","",DRAINAGE!AD95)</f>
        <v/>
      </c>
      <c r="AF140" s="257" t="str">
        <f>IF(DRAINAGE!AE95="","",DRAINAGE!AE95)</f>
        <v/>
      </c>
    </row>
    <row r="141" spans="1:32" x14ac:dyDescent="0.15">
      <c r="A141" s="313" t="str">
        <f>IF(DRAINAGE!AE96="","","Print")</f>
        <v/>
      </c>
      <c r="B141" s="218" t="str">
        <f>IF(DRAINAGE!A96="","",DRAINAGE!A96)</f>
        <v>CONNECT TO EXISTING S.D.</v>
      </c>
      <c r="C141" s="219" t="str">
        <f>IF(DRAINAGE!B96="","",DRAINAGE!B96)</f>
        <v>EA</v>
      </c>
      <c r="D141" s="219" t="str">
        <f>IF(DRAINAGE!C96="","",DRAINAGE!C96)</f>
        <v/>
      </c>
      <c r="E141" s="219" t="str">
        <f>IF(DRAINAGE!D96="","",DRAINAGE!D96)</f>
        <v/>
      </c>
      <c r="F141" s="219" t="str">
        <f>IF(DRAINAGE!E96="","",DRAINAGE!E96)</f>
        <v/>
      </c>
      <c r="G141" s="219" t="str">
        <f>IF(DRAINAGE!F96="","",DRAINAGE!F96)</f>
        <v/>
      </c>
      <c r="H141" s="219" t="str">
        <f>IF(DRAINAGE!G96="","",DRAINAGE!G96)</f>
        <v/>
      </c>
      <c r="I141" s="219" t="str">
        <f>IF(DRAINAGE!H96="","",DRAINAGE!H96)</f>
        <v/>
      </c>
      <c r="J141" s="219" t="str">
        <f>IF(DRAINAGE!I96="","",DRAINAGE!I96)</f>
        <v/>
      </c>
      <c r="K141" s="219" t="str">
        <f>IF(DRAINAGE!J96="","",DRAINAGE!J96)</f>
        <v/>
      </c>
      <c r="L141" s="219" t="str">
        <f>IF(DRAINAGE!K96="","",DRAINAGE!K96)</f>
        <v/>
      </c>
      <c r="M141" s="219" t="str">
        <f>IF(DRAINAGE!L96="","",DRAINAGE!L96)</f>
        <v/>
      </c>
      <c r="N141" s="219" t="str">
        <f>IF(DRAINAGE!M96="","",DRAINAGE!M96)</f>
        <v/>
      </c>
      <c r="O141" s="219" t="str">
        <f>IF(DRAINAGE!N96="","",DRAINAGE!N96)</f>
        <v/>
      </c>
      <c r="P141" s="219" t="str">
        <f>IF(DRAINAGE!O96="","",DRAINAGE!O96)</f>
        <v/>
      </c>
      <c r="Q141" s="219" t="str">
        <f>IF(DRAINAGE!P96="","",DRAINAGE!P96)</f>
        <v/>
      </c>
      <c r="R141" s="219" t="str">
        <f>IF(DRAINAGE!Q96="","",DRAINAGE!Q96)</f>
        <v/>
      </c>
      <c r="S141" s="219" t="str">
        <f>IF(DRAINAGE!R96="","",DRAINAGE!R96)</f>
        <v/>
      </c>
      <c r="T141" s="219" t="str">
        <f>IF(DRAINAGE!S96="","",DRAINAGE!S96)</f>
        <v/>
      </c>
      <c r="U141" s="219"/>
      <c r="V141" s="219"/>
      <c r="W141" s="219"/>
      <c r="X141" s="219"/>
      <c r="Y141" s="219"/>
      <c r="Z141" s="219"/>
      <c r="AA141" s="221" t="str">
        <f>IF(DRAINAGE!AA96="","",DRAINAGE!AA96)</f>
        <v/>
      </c>
      <c r="AB141" s="233" t="str">
        <f>IF(DRAINAGE!Z96="","",DRAINAGE!Z96)</f>
        <v/>
      </c>
      <c r="AC141" s="233" t="str">
        <f>IF(DRAINAGE!AB96="","",DRAINAGE!AB96)</f>
        <v/>
      </c>
      <c r="AD141" s="223">
        <f>IF(DRAINAGE!AC96="","",DRAINAGE!AC96)</f>
        <v>320</v>
      </c>
      <c r="AE141" s="224" t="str">
        <f>IF(DRAINAGE!AD96="","",DRAINAGE!AD96)</f>
        <v/>
      </c>
      <c r="AF141" s="257" t="str">
        <f>IF(DRAINAGE!AE96="","",DRAINAGE!AE96)</f>
        <v/>
      </c>
    </row>
    <row r="142" spans="1:32" x14ac:dyDescent="0.15">
      <c r="A142" s="313" t="str">
        <f>IF(DRAINAGE!AE97="","","Print")</f>
        <v/>
      </c>
      <c r="B142" s="218" t="str">
        <f>IF(DRAINAGE!A97="","",DRAINAGE!A97)</f>
        <v>ADDITIONAL ITEM</v>
      </c>
      <c r="C142" s="219" t="str">
        <f>IF(DRAINAGE!B97="","",DRAINAGE!B97)</f>
        <v>XX</v>
      </c>
      <c r="D142" s="219" t="str">
        <f>IF(DRAINAGE!C97="","",DRAINAGE!C97)</f>
        <v/>
      </c>
      <c r="E142" s="219" t="str">
        <f>IF(DRAINAGE!D97="","",DRAINAGE!D97)</f>
        <v/>
      </c>
      <c r="F142" s="219" t="str">
        <f>IF(DRAINAGE!E97="","",DRAINAGE!E97)</f>
        <v/>
      </c>
      <c r="G142" s="219" t="str">
        <f>IF(DRAINAGE!F97="","",DRAINAGE!F97)</f>
        <v/>
      </c>
      <c r="H142" s="219" t="str">
        <f>IF(DRAINAGE!G97="","",DRAINAGE!G97)</f>
        <v/>
      </c>
      <c r="I142" s="219" t="str">
        <f>IF(DRAINAGE!H97="","",DRAINAGE!H97)</f>
        <v/>
      </c>
      <c r="J142" s="219" t="str">
        <f>IF(DRAINAGE!I97="","",DRAINAGE!I97)</f>
        <v/>
      </c>
      <c r="K142" s="219" t="str">
        <f>IF(DRAINAGE!J97="","",DRAINAGE!J97)</f>
        <v/>
      </c>
      <c r="L142" s="219" t="str">
        <f>IF(DRAINAGE!K97="","",DRAINAGE!K97)</f>
        <v/>
      </c>
      <c r="M142" s="219" t="str">
        <f>IF(DRAINAGE!L97="","",DRAINAGE!L97)</f>
        <v/>
      </c>
      <c r="N142" s="219" t="str">
        <f>IF(DRAINAGE!M97="","",DRAINAGE!M97)</f>
        <v/>
      </c>
      <c r="O142" s="219" t="str">
        <f>IF(DRAINAGE!N97="","",DRAINAGE!N97)</f>
        <v/>
      </c>
      <c r="P142" s="219" t="str">
        <f>IF(DRAINAGE!O97="","",DRAINAGE!O97)</f>
        <v/>
      </c>
      <c r="Q142" s="219" t="str">
        <f>IF(DRAINAGE!P97="","",DRAINAGE!P97)</f>
        <v/>
      </c>
      <c r="R142" s="219" t="str">
        <f>IF(DRAINAGE!Q97="","",DRAINAGE!Q97)</f>
        <v/>
      </c>
      <c r="S142" s="219" t="str">
        <f>IF(DRAINAGE!R97="","",DRAINAGE!R97)</f>
        <v/>
      </c>
      <c r="T142" s="219" t="str">
        <f>IF(DRAINAGE!S97="","",DRAINAGE!S97)</f>
        <v/>
      </c>
      <c r="U142" s="219"/>
      <c r="V142" s="219"/>
      <c r="W142" s="219"/>
      <c r="X142" s="219"/>
      <c r="Y142" s="219"/>
      <c r="Z142" s="219"/>
      <c r="AA142" s="221" t="str">
        <f>IF(DRAINAGE!AA97="","",DRAINAGE!AA97)</f>
        <v/>
      </c>
      <c r="AB142" s="222" t="str">
        <f>IF(DRAINAGE!Z97="","",DRAINAGE!Z97)</f>
        <v/>
      </c>
      <c r="AC142" s="222" t="str">
        <f>IF(DRAINAGE!AB97="","",DRAINAGE!AB97)</f>
        <v/>
      </c>
      <c r="AD142" s="223" t="str">
        <f>IF(DRAINAGE!AC97="","",DRAINAGE!AC97)</f>
        <v/>
      </c>
      <c r="AE142" s="224" t="str">
        <f>IF(DRAINAGE!AD97="","",DRAINAGE!AD97)</f>
        <v/>
      </c>
      <c r="AF142" s="257" t="str">
        <f>IF(DRAINAGE!AE97="","",DRAINAGE!AE97)</f>
        <v/>
      </c>
    </row>
    <row r="143" spans="1:32" x14ac:dyDescent="0.15">
      <c r="A143" s="313" t="str">
        <f>IF(DRAINAGE!AE98="","","Print")</f>
        <v/>
      </c>
      <c r="B143" s="218" t="str">
        <f>IF(DRAINAGE!A98="","",DRAINAGE!A98)</f>
        <v>ADDITIONAL ITEM</v>
      </c>
      <c r="C143" s="219" t="str">
        <f>IF(DRAINAGE!B98="","",DRAINAGE!B98)</f>
        <v>XX</v>
      </c>
      <c r="D143" s="219" t="str">
        <f>IF(DRAINAGE!C98="","",DRAINAGE!C98)</f>
        <v/>
      </c>
      <c r="E143" s="219" t="str">
        <f>IF(DRAINAGE!D98="","",DRAINAGE!D98)</f>
        <v/>
      </c>
      <c r="F143" s="219" t="str">
        <f>IF(DRAINAGE!E98="","",DRAINAGE!E98)</f>
        <v/>
      </c>
      <c r="G143" s="219" t="str">
        <f>IF(DRAINAGE!F98="","",DRAINAGE!F98)</f>
        <v/>
      </c>
      <c r="H143" s="219" t="str">
        <f>IF(DRAINAGE!G98="","",DRAINAGE!G98)</f>
        <v/>
      </c>
      <c r="I143" s="219" t="str">
        <f>IF(DRAINAGE!H98="","",DRAINAGE!H98)</f>
        <v/>
      </c>
      <c r="J143" s="219" t="str">
        <f>IF(DRAINAGE!I98="","",DRAINAGE!I98)</f>
        <v/>
      </c>
      <c r="K143" s="219" t="str">
        <f>IF(DRAINAGE!J98="","",DRAINAGE!J98)</f>
        <v/>
      </c>
      <c r="L143" s="219" t="str">
        <f>IF(DRAINAGE!K98="","",DRAINAGE!K98)</f>
        <v/>
      </c>
      <c r="M143" s="219" t="str">
        <f>IF(DRAINAGE!L98="","",DRAINAGE!L98)</f>
        <v/>
      </c>
      <c r="N143" s="219" t="str">
        <f>IF(DRAINAGE!M98="","",DRAINAGE!M98)</f>
        <v/>
      </c>
      <c r="O143" s="219" t="str">
        <f>IF(DRAINAGE!N98="","",DRAINAGE!N98)</f>
        <v/>
      </c>
      <c r="P143" s="219" t="str">
        <f>IF(DRAINAGE!O98="","",DRAINAGE!O98)</f>
        <v/>
      </c>
      <c r="Q143" s="219" t="str">
        <f>IF(DRAINAGE!P98="","",DRAINAGE!P98)</f>
        <v/>
      </c>
      <c r="R143" s="219" t="str">
        <f>IF(DRAINAGE!Q98="","",DRAINAGE!Q98)</f>
        <v/>
      </c>
      <c r="S143" s="219" t="str">
        <f>IF(DRAINAGE!R98="","",DRAINAGE!R98)</f>
        <v/>
      </c>
      <c r="T143" s="219" t="str">
        <f>IF(DRAINAGE!S98="","",DRAINAGE!S98)</f>
        <v/>
      </c>
      <c r="U143" s="219"/>
      <c r="V143" s="219"/>
      <c r="W143" s="219"/>
      <c r="X143" s="219"/>
      <c r="Y143" s="219"/>
      <c r="Z143" s="219"/>
      <c r="AA143" s="221" t="str">
        <f>IF(DRAINAGE!AA98="","",DRAINAGE!AA98)</f>
        <v/>
      </c>
      <c r="AB143" s="222" t="str">
        <f>IF(DRAINAGE!Z98="","",DRAINAGE!Z98)</f>
        <v/>
      </c>
      <c r="AC143" s="222" t="str">
        <f>IF(DRAINAGE!AB98="","",DRAINAGE!AB98)</f>
        <v/>
      </c>
      <c r="AD143" s="223" t="str">
        <f>IF(DRAINAGE!AC98="","",DRAINAGE!AC98)</f>
        <v/>
      </c>
      <c r="AE143" s="224" t="str">
        <f>IF(DRAINAGE!AD98="","",DRAINAGE!AD98)</f>
        <v/>
      </c>
      <c r="AF143" s="257" t="str">
        <f>IF(DRAINAGE!AE98="","",DRAINAGE!AE98)</f>
        <v/>
      </c>
    </row>
    <row r="144" spans="1:32" x14ac:dyDescent="0.15">
      <c r="A144" s="313" t="str">
        <f>IF(DRAINAGE!AE99="","","Print")</f>
        <v/>
      </c>
      <c r="B144" s="218" t="str">
        <f>IF(DRAINAGE!A99="","",DRAINAGE!A99)</f>
        <v>ADDITIONAL ITEM</v>
      </c>
      <c r="C144" s="219" t="str">
        <f>IF(DRAINAGE!B99="","",DRAINAGE!B99)</f>
        <v>XX</v>
      </c>
      <c r="D144" s="219" t="str">
        <f>IF(DRAINAGE!C99="","",DRAINAGE!C99)</f>
        <v/>
      </c>
      <c r="E144" s="219" t="str">
        <f>IF(DRAINAGE!D99="","",DRAINAGE!D99)</f>
        <v/>
      </c>
      <c r="F144" s="219" t="str">
        <f>IF(DRAINAGE!E99="","",DRAINAGE!E99)</f>
        <v/>
      </c>
      <c r="G144" s="219" t="str">
        <f>IF(DRAINAGE!F99="","",DRAINAGE!F99)</f>
        <v/>
      </c>
      <c r="H144" s="219" t="str">
        <f>IF(DRAINAGE!G99="","",DRAINAGE!G99)</f>
        <v/>
      </c>
      <c r="I144" s="219" t="str">
        <f>IF(DRAINAGE!H99="","",DRAINAGE!H99)</f>
        <v/>
      </c>
      <c r="J144" s="219" t="str">
        <f>IF(DRAINAGE!I99="","",DRAINAGE!I99)</f>
        <v/>
      </c>
      <c r="K144" s="219" t="str">
        <f>IF(DRAINAGE!J99="","",DRAINAGE!J99)</f>
        <v/>
      </c>
      <c r="L144" s="219" t="str">
        <f>IF(DRAINAGE!K99="","",DRAINAGE!K99)</f>
        <v/>
      </c>
      <c r="M144" s="219" t="str">
        <f>IF(DRAINAGE!L99="","",DRAINAGE!L99)</f>
        <v/>
      </c>
      <c r="N144" s="219" t="str">
        <f>IF(DRAINAGE!M99="","",DRAINAGE!M99)</f>
        <v/>
      </c>
      <c r="O144" s="219" t="str">
        <f>IF(DRAINAGE!N99="","",DRAINAGE!N99)</f>
        <v/>
      </c>
      <c r="P144" s="219" t="str">
        <f>IF(DRAINAGE!O99="","",DRAINAGE!O99)</f>
        <v/>
      </c>
      <c r="Q144" s="219" t="str">
        <f>IF(DRAINAGE!P99="","",DRAINAGE!P99)</f>
        <v/>
      </c>
      <c r="R144" s="219" t="str">
        <f>IF(DRAINAGE!Q99="","",DRAINAGE!Q99)</f>
        <v/>
      </c>
      <c r="S144" s="219" t="str">
        <f>IF(DRAINAGE!R99="","",DRAINAGE!R99)</f>
        <v/>
      </c>
      <c r="T144" s="219" t="str">
        <f>IF(DRAINAGE!S99="","",DRAINAGE!S99)</f>
        <v/>
      </c>
      <c r="U144" s="219"/>
      <c r="V144" s="219"/>
      <c r="W144" s="219"/>
      <c r="X144" s="219"/>
      <c r="Y144" s="219"/>
      <c r="Z144" s="219"/>
      <c r="AA144" s="221" t="str">
        <f>IF(DRAINAGE!AA99="","",DRAINAGE!AA99)</f>
        <v/>
      </c>
      <c r="AB144" s="222" t="str">
        <f>IF(DRAINAGE!Z99="","",DRAINAGE!Z99)</f>
        <v/>
      </c>
      <c r="AC144" s="222" t="str">
        <f>IF(DRAINAGE!AB99="","",DRAINAGE!AB99)</f>
        <v/>
      </c>
      <c r="AD144" s="223" t="str">
        <f>IF(DRAINAGE!AC99="","",DRAINAGE!AC99)</f>
        <v/>
      </c>
      <c r="AE144" s="224" t="str">
        <f>IF(DRAINAGE!AD99="","",DRAINAGE!AD99)</f>
        <v/>
      </c>
      <c r="AF144" s="257" t="str">
        <f>IF(DRAINAGE!AE99="","",DRAINAGE!AE99)</f>
        <v/>
      </c>
    </row>
    <row r="145" spans="1:32" x14ac:dyDescent="0.15">
      <c r="A145" s="313" t="str">
        <f>IF(DRAINAGE!AE100="","","Print")</f>
        <v/>
      </c>
      <c r="B145" s="218" t="str">
        <f>IF(DRAINAGE!A100="","",DRAINAGE!A100)</f>
        <v>ADDITIONAL ITEM</v>
      </c>
      <c r="C145" s="219" t="str">
        <f>IF(DRAINAGE!B100="","",DRAINAGE!B100)</f>
        <v>XX</v>
      </c>
      <c r="D145" s="219" t="str">
        <f>IF(DRAINAGE!C100="","",DRAINAGE!C100)</f>
        <v/>
      </c>
      <c r="E145" s="219" t="str">
        <f>IF(DRAINAGE!D100="","",DRAINAGE!D100)</f>
        <v/>
      </c>
      <c r="F145" s="219" t="str">
        <f>IF(DRAINAGE!E100="","",DRAINAGE!E100)</f>
        <v/>
      </c>
      <c r="G145" s="219" t="str">
        <f>IF(DRAINAGE!F100="","",DRAINAGE!F100)</f>
        <v/>
      </c>
      <c r="H145" s="219" t="str">
        <f>IF(DRAINAGE!G100="","",DRAINAGE!G100)</f>
        <v/>
      </c>
      <c r="I145" s="219" t="str">
        <f>IF(DRAINAGE!H100="","",DRAINAGE!H100)</f>
        <v/>
      </c>
      <c r="J145" s="219" t="str">
        <f>IF(DRAINAGE!I100="","",DRAINAGE!I100)</f>
        <v/>
      </c>
      <c r="K145" s="219" t="str">
        <f>IF(DRAINAGE!J100="","",DRAINAGE!J100)</f>
        <v/>
      </c>
      <c r="L145" s="219" t="str">
        <f>IF(DRAINAGE!K100="","",DRAINAGE!K100)</f>
        <v/>
      </c>
      <c r="M145" s="219" t="str">
        <f>IF(DRAINAGE!L100="","",DRAINAGE!L100)</f>
        <v/>
      </c>
      <c r="N145" s="219" t="str">
        <f>IF(DRAINAGE!M100="","",DRAINAGE!M100)</f>
        <v/>
      </c>
      <c r="O145" s="219" t="str">
        <f>IF(DRAINAGE!N100="","",DRAINAGE!N100)</f>
        <v/>
      </c>
      <c r="P145" s="219" t="str">
        <f>IF(DRAINAGE!O100="","",DRAINAGE!O100)</f>
        <v/>
      </c>
      <c r="Q145" s="219" t="str">
        <f>IF(DRAINAGE!P100="","",DRAINAGE!P100)</f>
        <v/>
      </c>
      <c r="R145" s="219" t="str">
        <f>IF(DRAINAGE!Q100="","",DRAINAGE!Q100)</f>
        <v/>
      </c>
      <c r="S145" s="219" t="str">
        <f>IF(DRAINAGE!R100="","",DRAINAGE!R100)</f>
        <v/>
      </c>
      <c r="T145" s="219" t="str">
        <f>IF(DRAINAGE!S100="","",DRAINAGE!S100)</f>
        <v/>
      </c>
      <c r="U145" s="219"/>
      <c r="V145" s="219"/>
      <c r="W145" s="219"/>
      <c r="X145" s="219"/>
      <c r="Y145" s="219"/>
      <c r="Z145" s="219"/>
      <c r="AA145" s="221" t="str">
        <f>IF(DRAINAGE!AA100="","",DRAINAGE!AA100)</f>
        <v/>
      </c>
      <c r="AB145" s="222" t="str">
        <f>IF(DRAINAGE!Z100="","",DRAINAGE!Z100)</f>
        <v/>
      </c>
      <c r="AC145" s="222" t="str">
        <f>IF(DRAINAGE!AB100="","",DRAINAGE!AB100)</f>
        <v/>
      </c>
      <c r="AD145" s="223" t="str">
        <f>IF(DRAINAGE!AC100="","",DRAINAGE!AC100)</f>
        <v/>
      </c>
      <c r="AE145" s="224" t="str">
        <f>IF(DRAINAGE!AD100="","",DRAINAGE!AD100)</f>
        <v/>
      </c>
      <c r="AF145" s="257" t="str">
        <f>IF(DRAINAGE!AE100="","",DRAINAGE!AE100)</f>
        <v/>
      </c>
    </row>
    <row r="146" spans="1:32" x14ac:dyDescent="0.15">
      <c r="A146" s="313" t="str">
        <f>IF(DRAINAGE!AE101="","","Print")</f>
        <v/>
      </c>
      <c r="B146" s="218" t="str">
        <f>IF(DRAINAGE!A101="","",DRAINAGE!A101)</f>
        <v>ADDITIONAL ITEM</v>
      </c>
      <c r="C146" s="219" t="str">
        <f>IF(DRAINAGE!B101="","",DRAINAGE!B101)</f>
        <v>XX</v>
      </c>
      <c r="D146" s="219" t="str">
        <f>IF(DRAINAGE!C101="","",DRAINAGE!C101)</f>
        <v/>
      </c>
      <c r="E146" s="219" t="str">
        <f>IF(DRAINAGE!D101="","",DRAINAGE!D101)</f>
        <v/>
      </c>
      <c r="F146" s="219" t="str">
        <f>IF(DRAINAGE!E101="","",DRAINAGE!E101)</f>
        <v/>
      </c>
      <c r="G146" s="219" t="str">
        <f>IF(DRAINAGE!F101="","",DRAINAGE!F101)</f>
        <v/>
      </c>
      <c r="H146" s="219" t="str">
        <f>IF(DRAINAGE!G101="","",DRAINAGE!G101)</f>
        <v/>
      </c>
      <c r="I146" s="219" t="str">
        <f>IF(DRAINAGE!H101="","",DRAINAGE!H101)</f>
        <v/>
      </c>
      <c r="J146" s="219" t="str">
        <f>IF(DRAINAGE!I101="","",DRAINAGE!I101)</f>
        <v/>
      </c>
      <c r="K146" s="219" t="str">
        <f>IF(DRAINAGE!J101="","",DRAINAGE!J101)</f>
        <v/>
      </c>
      <c r="L146" s="219" t="str">
        <f>IF(DRAINAGE!K101="","",DRAINAGE!K101)</f>
        <v/>
      </c>
      <c r="M146" s="219" t="str">
        <f>IF(DRAINAGE!L101="","",DRAINAGE!L101)</f>
        <v/>
      </c>
      <c r="N146" s="219" t="str">
        <f>IF(DRAINAGE!M101="","",DRAINAGE!M101)</f>
        <v/>
      </c>
      <c r="O146" s="219" t="str">
        <f>IF(DRAINAGE!N101="","",DRAINAGE!N101)</f>
        <v/>
      </c>
      <c r="P146" s="219" t="str">
        <f>IF(DRAINAGE!O101="","",DRAINAGE!O101)</f>
        <v/>
      </c>
      <c r="Q146" s="219" t="str">
        <f>IF(DRAINAGE!P101="","",DRAINAGE!P101)</f>
        <v/>
      </c>
      <c r="R146" s="219" t="str">
        <f>IF(DRAINAGE!Q101="","",DRAINAGE!Q101)</f>
        <v/>
      </c>
      <c r="S146" s="219" t="str">
        <f>IF(DRAINAGE!R101="","",DRAINAGE!R101)</f>
        <v/>
      </c>
      <c r="T146" s="219" t="str">
        <f>IF(DRAINAGE!S101="","",DRAINAGE!S101)</f>
        <v/>
      </c>
      <c r="U146" s="219"/>
      <c r="V146" s="219"/>
      <c r="W146" s="219"/>
      <c r="X146" s="219"/>
      <c r="Y146" s="219"/>
      <c r="Z146" s="219"/>
      <c r="AA146" s="221" t="str">
        <f>IF(DRAINAGE!AA101="","",DRAINAGE!AA101)</f>
        <v/>
      </c>
      <c r="AB146" s="222" t="str">
        <f>IF(DRAINAGE!Z101="","",DRAINAGE!Z101)</f>
        <v/>
      </c>
      <c r="AC146" s="222" t="str">
        <f>IF(DRAINAGE!AB101="","",DRAINAGE!AB101)</f>
        <v/>
      </c>
      <c r="AD146" s="223" t="str">
        <f>IF(DRAINAGE!AC101="","",DRAINAGE!AC101)</f>
        <v/>
      </c>
      <c r="AE146" s="224" t="str">
        <f>IF(DRAINAGE!AD101="","",DRAINAGE!AD101)</f>
        <v/>
      </c>
      <c r="AF146" s="257" t="str">
        <f>IF(DRAINAGE!AE101="","",DRAINAGE!AE101)</f>
        <v/>
      </c>
    </row>
    <row r="147" spans="1:32" x14ac:dyDescent="0.15">
      <c r="A147" s="313" t="str">
        <f>IF(DRAINAGE!AE102="","","Print")</f>
        <v/>
      </c>
      <c r="B147" s="218" t="str">
        <f>IF(DRAINAGE!A102="","",DRAINAGE!A102)</f>
        <v>ADDITIONAL ITEM</v>
      </c>
      <c r="C147" s="219" t="str">
        <f>IF(DRAINAGE!B102="","",DRAINAGE!B102)</f>
        <v>XX</v>
      </c>
      <c r="D147" s="219" t="str">
        <f>IF(DRAINAGE!C102="","",DRAINAGE!C102)</f>
        <v/>
      </c>
      <c r="E147" s="219" t="str">
        <f>IF(DRAINAGE!D102="","",DRAINAGE!D102)</f>
        <v/>
      </c>
      <c r="F147" s="219" t="str">
        <f>IF(DRAINAGE!E102="","",DRAINAGE!E102)</f>
        <v/>
      </c>
      <c r="G147" s="219" t="str">
        <f>IF(DRAINAGE!F102="","",DRAINAGE!F102)</f>
        <v/>
      </c>
      <c r="H147" s="219" t="str">
        <f>IF(DRAINAGE!G102="","",DRAINAGE!G102)</f>
        <v/>
      </c>
      <c r="I147" s="219" t="str">
        <f>IF(DRAINAGE!H102="","",DRAINAGE!H102)</f>
        <v/>
      </c>
      <c r="J147" s="219" t="str">
        <f>IF(DRAINAGE!I102="","",DRAINAGE!I102)</f>
        <v/>
      </c>
      <c r="K147" s="219" t="str">
        <f>IF(DRAINAGE!J102="","",DRAINAGE!J102)</f>
        <v/>
      </c>
      <c r="L147" s="219" t="str">
        <f>IF(DRAINAGE!K102="","",DRAINAGE!K102)</f>
        <v/>
      </c>
      <c r="M147" s="219" t="str">
        <f>IF(DRAINAGE!L102="","",DRAINAGE!L102)</f>
        <v/>
      </c>
      <c r="N147" s="219" t="str">
        <f>IF(DRAINAGE!M102="","",DRAINAGE!M102)</f>
        <v/>
      </c>
      <c r="O147" s="219" t="str">
        <f>IF(DRAINAGE!N102="","",DRAINAGE!N102)</f>
        <v/>
      </c>
      <c r="P147" s="219" t="str">
        <f>IF(DRAINAGE!O102="","",DRAINAGE!O102)</f>
        <v/>
      </c>
      <c r="Q147" s="219" t="str">
        <f>IF(DRAINAGE!P102="","",DRAINAGE!P102)</f>
        <v/>
      </c>
      <c r="R147" s="219" t="str">
        <f>IF(DRAINAGE!Q102="","",DRAINAGE!Q102)</f>
        <v/>
      </c>
      <c r="S147" s="219" t="str">
        <f>IF(DRAINAGE!R102="","",DRAINAGE!R102)</f>
        <v/>
      </c>
      <c r="T147" s="219" t="str">
        <f>IF(DRAINAGE!S102="","",DRAINAGE!S102)</f>
        <v/>
      </c>
      <c r="U147" s="219"/>
      <c r="V147" s="219"/>
      <c r="W147" s="219"/>
      <c r="X147" s="219"/>
      <c r="Y147" s="219"/>
      <c r="Z147" s="219"/>
      <c r="AA147" s="221" t="str">
        <f>IF(DRAINAGE!AA102="","",DRAINAGE!AA102)</f>
        <v/>
      </c>
      <c r="AB147" s="222" t="str">
        <f>IF(DRAINAGE!Z102="","",DRAINAGE!Z102)</f>
        <v/>
      </c>
      <c r="AC147" s="222" t="str">
        <f>IF(DRAINAGE!AB102="","",DRAINAGE!AB102)</f>
        <v/>
      </c>
      <c r="AD147" s="223" t="str">
        <f>IF(DRAINAGE!AC102="","",DRAINAGE!AC102)</f>
        <v/>
      </c>
      <c r="AE147" s="224" t="str">
        <f>IF(DRAINAGE!AD102="","",DRAINAGE!AD102)</f>
        <v/>
      </c>
      <c r="AF147" s="257" t="str">
        <f>IF(DRAINAGE!AE102="","",DRAINAGE!AE102)</f>
        <v/>
      </c>
    </row>
    <row r="148" spans="1:32" x14ac:dyDescent="0.15">
      <c r="A148" s="313" t="str">
        <f>IF(DRAINAGE!AE103="","","Print")</f>
        <v/>
      </c>
      <c r="B148" s="218" t="str">
        <f>IF(DRAINAGE!A103="","",DRAINAGE!A103)</f>
        <v>ADDITIONAL ITEM</v>
      </c>
      <c r="C148" s="219" t="str">
        <f>IF(DRAINAGE!B103="","",DRAINAGE!B103)</f>
        <v>XX</v>
      </c>
      <c r="D148" s="219" t="str">
        <f>IF(DRAINAGE!C103="","",DRAINAGE!C103)</f>
        <v/>
      </c>
      <c r="E148" s="219" t="str">
        <f>IF(DRAINAGE!D103="","",DRAINAGE!D103)</f>
        <v/>
      </c>
      <c r="F148" s="219" t="str">
        <f>IF(DRAINAGE!E103="","",DRAINAGE!E103)</f>
        <v/>
      </c>
      <c r="G148" s="219" t="str">
        <f>IF(DRAINAGE!F103="","",DRAINAGE!F103)</f>
        <v/>
      </c>
      <c r="H148" s="219" t="str">
        <f>IF(DRAINAGE!G103="","",DRAINAGE!G103)</f>
        <v/>
      </c>
      <c r="I148" s="219" t="str">
        <f>IF(DRAINAGE!H103="","",DRAINAGE!H103)</f>
        <v/>
      </c>
      <c r="J148" s="219" t="str">
        <f>IF(DRAINAGE!I103="","",DRAINAGE!I103)</f>
        <v/>
      </c>
      <c r="K148" s="219" t="str">
        <f>IF(DRAINAGE!J103="","",DRAINAGE!J103)</f>
        <v/>
      </c>
      <c r="L148" s="219" t="str">
        <f>IF(DRAINAGE!K103="","",DRAINAGE!K103)</f>
        <v/>
      </c>
      <c r="M148" s="219" t="str">
        <f>IF(DRAINAGE!L103="","",DRAINAGE!L103)</f>
        <v/>
      </c>
      <c r="N148" s="219" t="str">
        <f>IF(DRAINAGE!M103="","",DRAINAGE!M103)</f>
        <v/>
      </c>
      <c r="O148" s="219" t="str">
        <f>IF(DRAINAGE!N103="","",DRAINAGE!N103)</f>
        <v/>
      </c>
      <c r="P148" s="219" t="str">
        <f>IF(DRAINAGE!O103="","",DRAINAGE!O103)</f>
        <v/>
      </c>
      <c r="Q148" s="219" t="str">
        <f>IF(DRAINAGE!P103="","",DRAINAGE!P103)</f>
        <v/>
      </c>
      <c r="R148" s="219" t="str">
        <f>IF(DRAINAGE!Q103="","",DRAINAGE!Q103)</f>
        <v/>
      </c>
      <c r="S148" s="219" t="str">
        <f>IF(DRAINAGE!R103="","",DRAINAGE!R103)</f>
        <v/>
      </c>
      <c r="T148" s="219" t="str">
        <f>IF(DRAINAGE!S103="","",DRAINAGE!S103)</f>
        <v/>
      </c>
      <c r="U148" s="219"/>
      <c r="V148" s="219"/>
      <c r="W148" s="219"/>
      <c r="X148" s="219"/>
      <c r="Y148" s="219"/>
      <c r="Z148" s="219"/>
      <c r="AA148" s="221" t="str">
        <f>IF(DRAINAGE!AA103="","",DRAINAGE!AA103)</f>
        <v/>
      </c>
      <c r="AB148" s="222" t="str">
        <f>IF(DRAINAGE!Z103="","",DRAINAGE!Z103)</f>
        <v/>
      </c>
      <c r="AC148" s="222" t="str">
        <f>IF(DRAINAGE!AB103="","",DRAINAGE!AB103)</f>
        <v/>
      </c>
      <c r="AD148" s="223" t="str">
        <f>IF(DRAINAGE!AC103="","",DRAINAGE!AC103)</f>
        <v/>
      </c>
      <c r="AE148" s="224" t="str">
        <f>IF(DRAINAGE!AD103="","",DRAINAGE!AD103)</f>
        <v/>
      </c>
      <c r="AF148" s="257" t="str">
        <f>IF(DRAINAGE!AE103="","",DRAINAGE!AE103)</f>
        <v/>
      </c>
    </row>
    <row r="149" spans="1:32" x14ac:dyDescent="0.15">
      <c r="A149" s="313" t="str">
        <f>IF(DRAINAGE!AE104="","","Print")</f>
        <v/>
      </c>
      <c r="B149" s="218" t="str">
        <f>IF(DRAINAGE!A104="","",DRAINAGE!A104)</f>
        <v>ADDITIONAL ITEM</v>
      </c>
      <c r="C149" s="219" t="str">
        <f>IF(DRAINAGE!B104="","",DRAINAGE!B104)</f>
        <v>XX</v>
      </c>
      <c r="D149" s="219" t="str">
        <f>IF(DRAINAGE!C104="","",DRAINAGE!C104)</f>
        <v/>
      </c>
      <c r="E149" s="219" t="str">
        <f>IF(DRAINAGE!D104="","",DRAINAGE!D104)</f>
        <v/>
      </c>
      <c r="F149" s="219" t="str">
        <f>IF(DRAINAGE!E104="","",DRAINAGE!E104)</f>
        <v/>
      </c>
      <c r="G149" s="219" t="str">
        <f>IF(DRAINAGE!F104="","",DRAINAGE!F104)</f>
        <v/>
      </c>
      <c r="H149" s="219" t="str">
        <f>IF(DRAINAGE!G104="","",DRAINAGE!G104)</f>
        <v/>
      </c>
      <c r="I149" s="219" t="str">
        <f>IF(DRAINAGE!H104="","",DRAINAGE!H104)</f>
        <v/>
      </c>
      <c r="J149" s="219" t="str">
        <f>IF(DRAINAGE!I104="","",DRAINAGE!I104)</f>
        <v/>
      </c>
      <c r="K149" s="219" t="str">
        <f>IF(DRAINAGE!J104="","",DRAINAGE!J104)</f>
        <v/>
      </c>
      <c r="L149" s="219" t="str">
        <f>IF(DRAINAGE!K104="","",DRAINAGE!K104)</f>
        <v/>
      </c>
      <c r="M149" s="219" t="str">
        <f>IF(DRAINAGE!L104="","",DRAINAGE!L104)</f>
        <v/>
      </c>
      <c r="N149" s="219" t="str">
        <f>IF(DRAINAGE!M104="","",DRAINAGE!M104)</f>
        <v/>
      </c>
      <c r="O149" s="219" t="str">
        <f>IF(DRAINAGE!N104="","",DRAINAGE!N104)</f>
        <v/>
      </c>
      <c r="P149" s="219" t="str">
        <f>IF(DRAINAGE!O104="","",DRAINAGE!O104)</f>
        <v/>
      </c>
      <c r="Q149" s="219" t="str">
        <f>IF(DRAINAGE!P104="","",DRAINAGE!P104)</f>
        <v/>
      </c>
      <c r="R149" s="219" t="str">
        <f>IF(DRAINAGE!Q104="","",DRAINAGE!Q104)</f>
        <v/>
      </c>
      <c r="S149" s="219" t="str">
        <f>IF(DRAINAGE!R104="","",DRAINAGE!R104)</f>
        <v/>
      </c>
      <c r="T149" s="219" t="str">
        <f>IF(DRAINAGE!S104="","",DRAINAGE!S104)</f>
        <v/>
      </c>
      <c r="U149" s="219"/>
      <c r="V149" s="219"/>
      <c r="W149" s="219"/>
      <c r="X149" s="219"/>
      <c r="Y149" s="219"/>
      <c r="Z149" s="219"/>
      <c r="AA149" s="221" t="str">
        <f>IF(DRAINAGE!AA104="","",DRAINAGE!AA104)</f>
        <v/>
      </c>
      <c r="AB149" s="222" t="str">
        <f>IF(DRAINAGE!Z104="","",DRAINAGE!Z104)</f>
        <v/>
      </c>
      <c r="AC149" s="222" t="str">
        <f>IF(DRAINAGE!AB104="","",DRAINAGE!AB104)</f>
        <v/>
      </c>
      <c r="AD149" s="223" t="str">
        <f>IF(DRAINAGE!AC104="","",DRAINAGE!AC104)</f>
        <v/>
      </c>
      <c r="AE149" s="224" t="str">
        <f>IF(DRAINAGE!AD104="","",DRAINAGE!AD104)</f>
        <v/>
      </c>
      <c r="AF149" s="257" t="str">
        <f>IF(DRAINAGE!AE104="","",DRAINAGE!AE104)</f>
        <v/>
      </c>
    </row>
    <row r="150" spans="1:32" x14ac:dyDescent="0.15">
      <c r="A150" s="313" t="str">
        <f>IF(DRAINAGE!AE105="","","Print")</f>
        <v/>
      </c>
      <c r="B150" s="218" t="str">
        <f>IF(DRAINAGE!A105="","",DRAINAGE!A105)</f>
        <v>ADDITIONAL ITEM</v>
      </c>
      <c r="C150" s="219" t="str">
        <f>IF(DRAINAGE!B105="","",DRAINAGE!B105)</f>
        <v>XX</v>
      </c>
      <c r="D150" s="219" t="str">
        <f>IF(DRAINAGE!C105="","",DRAINAGE!C105)</f>
        <v/>
      </c>
      <c r="E150" s="219" t="str">
        <f>IF(DRAINAGE!D105="","",DRAINAGE!D105)</f>
        <v/>
      </c>
      <c r="F150" s="219" t="str">
        <f>IF(DRAINAGE!E105="","",DRAINAGE!E105)</f>
        <v/>
      </c>
      <c r="G150" s="219" t="str">
        <f>IF(DRAINAGE!F105="","",DRAINAGE!F105)</f>
        <v/>
      </c>
      <c r="H150" s="219" t="str">
        <f>IF(DRAINAGE!G105="","",DRAINAGE!G105)</f>
        <v/>
      </c>
      <c r="I150" s="219" t="str">
        <f>IF(DRAINAGE!H105="","",DRAINAGE!H105)</f>
        <v/>
      </c>
      <c r="J150" s="219" t="str">
        <f>IF(DRAINAGE!I105="","",DRAINAGE!I105)</f>
        <v/>
      </c>
      <c r="K150" s="219" t="str">
        <f>IF(DRAINAGE!J105="","",DRAINAGE!J105)</f>
        <v/>
      </c>
      <c r="L150" s="219" t="str">
        <f>IF(DRAINAGE!K105="","",DRAINAGE!K105)</f>
        <v/>
      </c>
      <c r="M150" s="219" t="str">
        <f>IF(DRAINAGE!L105="","",DRAINAGE!L105)</f>
        <v/>
      </c>
      <c r="N150" s="219" t="str">
        <f>IF(DRAINAGE!M105="","",DRAINAGE!M105)</f>
        <v/>
      </c>
      <c r="O150" s="219" t="str">
        <f>IF(DRAINAGE!N105="","",DRAINAGE!N105)</f>
        <v/>
      </c>
      <c r="P150" s="219" t="str">
        <f>IF(DRAINAGE!O105="","",DRAINAGE!O105)</f>
        <v/>
      </c>
      <c r="Q150" s="219" t="str">
        <f>IF(DRAINAGE!P105="","",DRAINAGE!P105)</f>
        <v/>
      </c>
      <c r="R150" s="219" t="str">
        <f>IF(DRAINAGE!Q105="","",DRAINAGE!Q105)</f>
        <v/>
      </c>
      <c r="S150" s="219" t="str">
        <f>IF(DRAINAGE!R105="","",DRAINAGE!R105)</f>
        <v/>
      </c>
      <c r="T150" s="219" t="str">
        <f>IF(DRAINAGE!S105="","",DRAINAGE!S105)</f>
        <v/>
      </c>
      <c r="U150" s="219"/>
      <c r="V150" s="219"/>
      <c r="W150" s="219"/>
      <c r="X150" s="219"/>
      <c r="Y150" s="219"/>
      <c r="Z150" s="219"/>
      <c r="AA150" s="221" t="str">
        <f>IF(DRAINAGE!AA105="","",DRAINAGE!AA105)</f>
        <v/>
      </c>
      <c r="AB150" s="222" t="str">
        <f>IF(DRAINAGE!Z105="","",DRAINAGE!Z105)</f>
        <v/>
      </c>
      <c r="AC150" s="222" t="str">
        <f>IF(DRAINAGE!AB105="","",DRAINAGE!AB105)</f>
        <v/>
      </c>
      <c r="AD150" s="223" t="str">
        <f>IF(DRAINAGE!AC105="","",DRAINAGE!AC105)</f>
        <v/>
      </c>
      <c r="AE150" s="224" t="str">
        <f>IF(DRAINAGE!AD105="","",DRAINAGE!AD105)</f>
        <v/>
      </c>
      <c r="AF150" s="257" t="str">
        <f>IF(DRAINAGE!AE105="","",DRAINAGE!AE105)</f>
        <v/>
      </c>
    </row>
    <row r="151" spans="1:32" x14ac:dyDescent="0.15">
      <c r="A151" s="313" t="str">
        <f>IF(DRAINAGE!AE106="","","Print")</f>
        <v/>
      </c>
      <c r="B151" s="218" t="str">
        <f>IF(DRAINAGE!A106="","",DRAINAGE!A106)</f>
        <v>ADDITIONAL ITEM</v>
      </c>
      <c r="C151" s="219" t="str">
        <f>IF(DRAINAGE!B106="","",DRAINAGE!B106)</f>
        <v>XX</v>
      </c>
      <c r="D151" s="219" t="str">
        <f>IF(DRAINAGE!C106="","",DRAINAGE!C106)</f>
        <v/>
      </c>
      <c r="E151" s="219" t="str">
        <f>IF(DRAINAGE!D106="","",DRAINAGE!D106)</f>
        <v/>
      </c>
      <c r="F151" s="219" t="str">
        <f>IF(DRAINAGE!E106="","",DRAINAGE!E106)</f>
        <v/>
      </c>
      <c r="G151" s="219" t="str">
        <f>IF(DRAINAGE!F106="","",DRAINAGE!F106)</f>
        <v/>
      </c>
      <c r="H151" s="219" t="str">
        <f>IF(DRAINAGE!G106="","",DRAINAGE!G106)</f>
        <v/>
      </c>
      <c r="I151" s="219" t="str">
        <f>IF(DRAINAGE!H106="","",DRAINAGE!H106)</f>
        <v/>
      </c>
      <c r="J151" s="219" t="str">
        <f>IF(DRAINAGE!I106="","",DRAINAGE!I106)</f>
        <v/>
      </c>
      <c r="K151" s="219" t="str">
        <f>IF(DRAINAGE!J106="","",DRAINAGE!J106)</f>
        <v/>
      </c>
      <c r="L151" s="219" t="str">
        <f>IF(DRAINAGE!K106="","",DRAINAGE!K106)</f>
        <v/>
      </c>
      <c r="M151" s="219" t="str">
        <f>IF(DRAINAGE!L106="","",DRAINAGE!L106)</f>
        <v/>
      </c>
      <c r="N151" s="219" t="str">
        <f>IF(DRAINAGE!M106="","",DRAINAGE!M106)</f>
        <v/>
      </c>
      <c r="O151" s="219" t="str">
        <f>IF(DRAINAGE!N106="","",DRAINAGE!N106)</f>
        <v/>
      </c>
      <c r="P151" s="219" t="str">
        <f>IF(DRAINAGE!O106="","",DRAINAGE!O106)</f>
        <v/>
      </c>
      <c r="Q151" s="219" t="str">
        <f>IF(DRAINAGE!P106="","",DRAINAGE!P106)</f>
        <v/>
      </c>
      <c r="R151" s="219" t="str">
        <f>IF(DRAINAGE!Q106="","",DRAINAGE!Q106)</f>
        <v/>
      </c>
      <c r="S151" s="219" t="str">
        <f>IF(DRAINAGE!R106="","",DRAINAGE!R106)</f>
        <v/>
      </c>
      <c r="T151" s="219" t="str">
        <f>IF(DRAINAGE!S106="","",DRAINAGE!S106)</f>
        <v/>
      </c>
      <c r="U151" s="219"/>
      <c r="V151" s="219"/>
      <c r="W151" s="219"/>
      <c r="X151" s="219"/>
      <c r="Y151" s="219"/>
      <c r="Z151" s="219"/>
      <c r="AA151" s="221" t="str">
        <f>IF(DRAINAGE!AA106="","",DRAINAGE!AA106)</f>
        <v/>
      </c>
      <c r="AB151" s="222" t="str">
        <f>IF(DRAINAGE!Z106="","",DRAINAGE!Z106)</f>
        <v/>
      </c>
      <c r="AC151" s="222" t="str">
        <f>IF(DRAINAGE!AB106="","",DRAINAGE!AB106)</f>
        <v/>
      </c>
      <c r="AD151" s="223" t="str">
        <f>IF(DRAINAGE!AC106="","",DRAINAGE!AC106)</f>
        <v/>
      </c>
      <c r="AE151" s="224" t="str">
        <f>IF(DRAINAGE!AD106="","",DRAINAGE!AD106)</f>
        <v/>
      </c>
      <c r="AF151" s="257" t="str">
        <f>IF(DRAINAGE!AE106="","",DRAINAGE!AE106)</f>
        <v/>
      </c>
    </row>
    <row r="152" spans="1:32" x14ac:dyDescent="0.15">
      <c r="A152" s="313" t="str">
        <f>IF(DRAINAGE!AE107="","","Print")</f>
        <v/>
      </c>
      <c r="B152" s="218" t="str">
        <f>IF(DRAINAGE!A107="","",DRAINAGE!A107)</f>
        <v>ADDITIONAL ITEM</v>
      </c>
      <c r="C152" s="219" t="str">
        <f>IF(DRAINAGE!B107="","",DRAINAGE!B107)</f>
        <v>XX</v>
      </c>
      <c r="D152" s="219" t="str">
        <f>IF(DRAINAGE!C107="","",DRAINAGE!C107)</f>
        <v/>
      </c>
      <c r="E152" s="219" t="str">
        <f>IF(DRAINAGE!D107="","",DRAINAGE!D107)</f>
        <v/>
      </c>
      <c r="F152" s="219" t="str">
        <f>IF(DRAINAGE!E107="","",DRAINAGE!E107)</f>
        <v/>
      </c>
      <c r="G152" s="219" t="str">
        <f>IF(DRAINAGE!F107="","",DRAINAGE!F107)</f>
        <v/>
      </c>
      <c r="H152" s="219" t="str">
        <f>IF(DRAINAGE!G107="","",DRAINAGE!G107)</f>
        <v/>
      </c>
      <c r="I152" s="219" t="str">
        <f>IF(DRAINAGE!H107="","",DRAINAGE!H107)</f>
        <v/>
      </c>
      <c r="J152" s="219" t="str">
        <f>IF(DRAINAGE!I107="","",DRAINAGE!I107)</f>
        <v/>
      </c>
      <c r="K152" s="219" t="str">
        <f>IF(DRAINAGE!J107="","",DRAINAGE!J107)</f>
        <v/>
      </c>
      <c r="L152" s="219" t="str">
        <f>IF(DRAINAGE!K107="","",DRAINAGE!K107)</f>
        <v/>
      </c>
      <c r="M152" s="219" t="str">
        <f>IF(DRAINAGE!L107="","",DRAINAGE!L107)</f>
        <v/>
      </c>
      <c r="N152" s="219" t="str">
        <f>IF(DRAINAGE!M107="","",DRAINAGE!M107)</f>
        <v/>
      </c>
      <c r="O152" s="219" t="str">
        <f>IF(DRAINAGE!N107="","",DRAINAGE!N107)</f>
        <v/>
      </c>
      <c r="P152" s="219" t="str">
        <f>IF(DRAINAGE!O107="","",DRAINAGE!O107)</f>
        <v/>
      </c>
      <c r="Q152" s="219" t="str">
        <f>IF(DRAINAGE!P107="","",DRAINAGE!P107)</f>
        <v/>
      </c>
      <c r="R152" s="219" t="str">
        <f>IF(DRAINAGE!Q107="","",DRAINAGE!Q107)</f>
        <v/>
      </c>
      <c r="S152" s="219" t="str">
        <f>IF(DRAINAGE!R107="","",DRAINAGE!R107)</f>
        <v/>
      </c>
      <c r="T152" s="219" t="str">
        <f>IF(DRAINAGE!S107="","",DRAINAGE!S107)</f>
        <v/>
      </c>
      <c r="U152" s="219"/>
      <c r="V152" s="219"/>
      <c r="W152" s="219"/>
      <c r="X152" s="219"/>
      <c r="Y152" s="219"/>
      <c r="Z152" s="219"/>
      <c r="AA152" s="221" t="str">
        <f>IF(DRAINAGE!AA107="","",DRAINAGE!AA107)</f>
        <v/>
      </c>
      <c r="AB152" s="222" t="str">
        <f>IF(DRAINAGE!Z107="","",DRAINAGE!Z107)</f>
        <v/>
      </c>
      <c r="AC152" s="222" t="str">
        <f>IF(DRAINAGE!AB107="","",DRAINAGE!AB107)</f>
        <v/>
      </c>
      <c r="AD152" s="223" t="str">
        <f>IF(DRAINAGE!AC107="","",DRAINAGE!AC107)</f>
        <v/>
      </c>
      <c r="AE152" s="224" t="str">
        <f>IF(DRAINAGE!AD107="","",DRAINAGE!AD107)</f>
        <v/>
      </c>
      <c r="AF152" s="257" t="str">
        <f>IF(DRAINAGE!AE107="","",DRAINAGE!AE107)</f>
        <v/>
      </c>
    </row>
    <row r="153" spans="1:32" x14ac:dyDescent="0.15">
      <c r="A153" s="313" t="str">
        <f>IF(AF153&gt;0,"Print","")</f>
        <v/>
      </c>
      <c r="B153" s="225"/>
      <c r="C153" s="226"/>
      <c r="D153" s="226"/>
      <c r="E153" s="226"/>
      <c r="F153" s="226"/>
      <c r="G153" s="226"/>
      <c r="H153" s="226"/>
      <c r="I153" s="226"/>
      <c r="J153" s="226"/>
      <c r="K153" s="226"/>
      <c r="L153" s="226"/>
      <c r="M153" s="226"/>
      <c r="N153" s="226"/>
      <c r="O153" s="226"/>
      <c r="P153" s="226"/>
      <c r="Q153" s="226"/>
      <c r="R153" s="226"/>
      <c r="S153" s="226"/>
      <c r="T153" s="226"/>
      <c r="U153" s="226"/>
      <c r="V153" s="226"/>
      <c r="W153" s="226"/>
      <c r="X153" s="226"/>
      <c r="Y153" s="226"/>
      <c r="Z153" s="226"/>
      <c r="AA153" s="227"/>
      <c r="AB153" s="226"/>
      <c r="AC153" s="226"/>
      <c r="AD153" s="228"/>
      <c r="AE153" s="229" t="str">
        <f>IF(DRAINAGE!AD108="","",DRAINAGE!AD108)</f>
        <v>SUBTOTAL:</v>
      </c>
      <c r="AF153" s="258" t="str">
        <f>IF(DRAINAGE!AE108="","",DRAINAGE!AE108)</f>
        <v/>
      </c>
    </row>
    <row r="154" spans="1:32" x14ac:dyDescent="0.15">
      <c r="A154" s="313" t="str">
        <f>IF(AF155&gt;0,"Print","")</f>
        <v/>
      </c>
      <c r="B154" s="230"/>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4"/>
      <c r="AB154" s="193"/>
      <c r="AC154" s="193"/>
      <c r="AD154" s="211"/>
      <c r="AE154" s="212"/>
      <c r="AF154" s="374"/>
    </row>
    <row r="155" spans="1:32" x14ac:dyDescent="0.25">
      <c r="A155" s="313" t="str">
        <f>IF(AF155&gt;0,"Print","")</f>
        <v/>
      </c>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4"/>
      <c r="AB155" s="193"/>
      <c r="AC155" s="193"/>
      <c r="AE155" s="246" t="s">
        <v>264</v>
      </c>
      <c r="AF155" s="344">
        <f>DRAINAGE!AE13</f>
        <v>0</v>
      </c>
    </row>
    <row r="156" spans="1:32" x14ac:dyDescent="0.15">
      <c r="A156" s="313" t="str">
        <f>IF(AF155&gt;0,"Print","")</f>
        <v/>
      </c>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4"/>
      <c r="AB156" s="193"/>
      <c r="AC156" s="193"/>
      <c r="AD156" s="231"/>
      <c r="AE156" s="231"/>
      <c r="AF156" s="375"/>
    </row>
    <row r="157" spans="1:32" x14ac:dyDescent="0.15">
      <c r="A157" s="313" t="str">
        <f>IF(AF265&gt;0,"Print","")</f>
        <v/>
      </c>
      <c r="B157" s="327" t="str">
        <f>'SRF IMP'!F10</f>
        <v>SECTION 3-SURFACE IMPROVEMENTS</v>
      </c>
      <c r="C157" s="241"/>
      <c r="D157" s="241"/>
      <c r="E157" s="234"/>
      <c r="F157" s="241"/>
      <c r="G157" s="195"/>
      <c r="H157" s="248"/>
      <c r="I157" s="195"/>
      <c r="J157" s="334"/>
      <c r="K157" s="241"/>
      <c r="L157" s="241"/>
      <c r="M157" s="234"/>
      <c r="N157" s="241"/>
      <c r="O157" s="195"/>
      <c r="P157" s="248"/>
      <c r="Q157" s="195"/>
      <c r="R157" s="334"/>
      <c r="S157" s="241"/>
      <c r="T157" s="241"/>
      <c r="U157" s="234"/>
      <c r="V157" s="241"/>
      <c r="W157" s="195"/>
      <c r="X157" s="248"/>
      <c r="Y157" s="195"/>
      <c r="Z157" s="334"/>
      <c r="AA157" s="241"/>
      <c r="AB157" s="241"/>
      <c r="AC157" s="234"/>
      <c r="AD157" s="241"/>
      <c r="AE157" s="195"/>
      <c r="AF157" s="343"/>
    </row>
    <row r="158" spans="1:32" ht="19.5" thickBot="1" x14ac:dyDescent="0.2">
      <c r="A158" s="313" t="str">
        <f>IF(AF177&gt;0,"Print","")</f>
        <v/>
      </c>
      <c r="B158" s="330"/>
      <c r="C158" s="330"/>
      <c r="D158" s="330"/>
      <c r="E158" s="330"/>
      <c r="F158" s="330"/>
      <c r="G158" s="330"/>
      <c r="H158" s="330"/>
      <c r="I158" s="330"/>
      <c r="J158" s="330"/>
      <c r="K158" s="330"/>
      <c r="L158" s="330"/>
      <c r="M158" s="330"/>
      <c r="N158" s="330"/>
      <c r="O158" s="330"/>
      <c r="P158" s="330"/>
      <c r="Q158" s="330"/>
      <c r="R158" s="330"/>
      <c r="S158" s="330"/>
      <c r="T158" s="330"/>
      <c r="U158" s="330"/>
      <c r="V158" s="330"/>
      <c r="W158" s="330"/>
      <c r="X158" s="330"/>
      <c r="Y158" s="330"/>
      <c r="Z158" s="330"/>
      <c r="AA158" s="207"/>
      <c r="AB158" s="330"/>
      <c r="AC158" s="330"/>
      <c r="AD158" s="330"/>
      <c r="AE158" s="330"/>
      <c r="AF158" s="345"/>
    </row>
    <row r="159" spans="1:32" ht="19.5" thickTop="1" x14ac:dyDescent="0.15">
      <c r="A159" s="313" t="str">
        <f>IF(AF177&gt;0,"Print","")</f>
        <v/>
      </c>
      <c r="B159" s="325" t="str">
        <f>IF('SRF IMP'!A19="","",'SRF IMP'!A19)</f>
        <v>CURB AND GUTTER</v>
      </c>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4"/>
      <c r="AB159" s="193"/>
      <c r="AC159" s="193"/>
      <c r="AD159" s="211"/>
      <c r="AE159" s="211"/>
      <c r="AF159" s="255"/>
    </row>
    <row r="160" spans="1:32" x14ac:dyDescent="0.15">
      <c r="A160" s="313" t="str">
        <f>IF('SRF IMP'!AE20="","","Print")</f>
        <v/>
      </c>
      <c r="B160" s="218" t="str">
        <f>IF('SRF IMP'!A20="","",'SRF IMP'!A20)</f>
        <v>CURB &amp; GUTTER REMOVAL</v>
      </c>
      <c r="C160" s="219" t="str">
        <f>IF('SRF IMP'!B20="","",'SRF IMP'!B20)</f>
        <v>LF</v>
      </c>
      <c r="D160" s="219" t="str">
        <f>IF('SRF IMP'!C20="","",'SRF IMP'!C20)</f>
        <v/>
      </c>
      <c r="E160" s="219" t="str">
        <f>IF('SRF IMP'!D20="","",'SRF IMP'!D20)</f>
        <v/>
      </c>
      <c r="F160" s="219" t="str">
        <f>IF('SRF IMP'!E20="","",'SRF IMP'!E20)</f>
        <v/>
      </c>
      <c r="G160" s="219" t="str">
        <f>IF('SRF IMP'!F20="","",'SRF IMP'!F20)</f>
        <v/>
      </c>
      <c r="H160" s="219" t="str">
        <f>IF('SRF IMP'!G20="","",'SRF IMP'!G20)</f>
        <v/>
      </c>
      <c r="I160" s="219" t="str">
        <f>IF('SRF IMP'!H20="","",'SRF IMP'!H20)</f>
        <v/>
      </c>
      <c r="J160" s="219" t="str">
        <f>IF('SRF IMP'!I20="","",'SRF IMP'!I20)</f>
        <v/>
      </c>
      <c r="K160" s="219" t="str">
        <f>IF('SRF IMP'!J20="","",'SRF IMP'!J20)</f>
        <v/>
      </c>
      <c r="L160" s="219" t="str">
        <f>IF('SRF IMP'!K20="","",'SRF IMP'!K20)</f>
        <v/>
      </c>
      <c r="M160" s="219" t="str">
        <f>IF('SRF IMP'!L20="","",'SRF IMP'!L20)</f>
        <v/>
      </c>
      <c r="N160" s="219" t="str">
        <f>IF('SRF IMP'!M20="","",'SRF IMP'!M20)</f>
        <v/>
      </c>
      <c r="O160" s="219" t="str">
        <f>IF('SRF IMP'!N20="","",'SRF IMP'!N20)</f>
        <v/>
      </c>
      <c r="P160" s="219" t="str">
        <f>IF('SRF IMP'!O20="","",'SRF IMP'!O20)</f>
        <v/>
      </c>
      <c r="Q160" s="219" t="str">
        <f>IF('SRF IMP'!P20="","",'SRF IMP'!P20)</f>
        <v/>
      </c>
      <c r="R160" s="219" t="str">
        <f>IF('SRF IMP'!Q20="","",'SRF IMP'!Q20)</f>
        <v/>
      </c>
      <c r="S160" s="219" t="str">
        <f>IF('SRF IMP'!R20="","",'SRF IMP'!R20)</f>
        <v/>
      </c>
      <c r="T160" s="219" t="str">
        <f>IF('SRF IMP'!S20="","",'SRF IMP'!S20)</f>
        <v/>
      </c>
      <c r="U160" s="219"/>
      <c r="V160" s="219"/>
      <c r="W160" s="219"/>
      <c r="X160" s="219"/>
      <c r="Y160" s="219"/>
      <c r="Z160" s="219"/>
      <c r="AA160" s="221" t="str">
        <f>IF('SRF IMP'!AA20="","",'SRF IMP'!AA20)</f>
        <v/>
      </c>
      <c r="AB160" s="232" t="str">
        <f>IF('SRF IMP'!Z20="","",'SRF IMP'!Z20)</f>
        <v/>
      </c>
      <c r="AC160" s="232" t="str">
        <f>IF('SRF IMP'!AB20="","",'SRF IMP'!AB20)</f>
        <v/>
      </c>
      <c r="AD160" s="223">
        <f>IF('SRF IMP'!AC20="","",'SRF IMP'!AC20)</f>
        <v>3.3</v>
      </c>
      <c r="AE160" s="224" t="str">
        <f>IF('SRF IMP'!AD20="","",'SRF IMP'!AD20)</f>
        <v/>
      </c>
      <c r="AF160" s="257" t="str">
        <f>IF('SRF IMP'!AE20="","",'SRF IMP'!AE20)</f>
        <v/>
      </c>
    </row>
    <row r="161" spans="1:32" x14ac:dyDescent="0.15">
      <c r="A161" s="313" t="str">
        <f>IF('SRF IMP'!AE21="","","Print")</f>
        <v/>
      </c>
      <c r="B161" s="218" t="str">
        <f>IF('SRF IMP'!A21="","",'SRF IMP'!A21)</f>
        <v>MEDIAN CURB &amp; GUTTER, PER G-6 ( TYPE B-1 )</v>
      </c>
      <c r="C161" s="219" t="str">
        <f>IF('SRF IMP'!B21="","",'SRF IMP'!B21)</f>
        <v>LF</v>
      </c>
      <c r="D161" s="219" t="str">
        <f>IF('SRF IMP'!C21="","",'SRF IMP'!C21)</f>
        <v xml:space="preserve"> </v>
      </c>
      <c r="E161" s="219" t="str">
        <f>IF('SRF IMP'!D21="","",'SRF IMP'!D21)</f>
        <v/>
      </c>
      <c r="F161" s="219" t="str">
        <f>IF('SRF IMP'!E21="","",'SRF IMP'!E21)</f>
        <v/>
      </c>
      <c r="G161" s="219" t="str">
        <f>IF('SRF IMP'!F21="","",'SRF IMP'!F21)</f>
        <v/>
      </c>
      <c r="H161" s="219" t="str">
        <f>IF('SRF IMP'!G21="","",'SRF IMP'!G21)</f>
        <v/>
      </c>
      <c r="I161" s="219" t="str">
        <f>IF('SRF IMP'!H21="","",'SRF IMP'!H21)</f>
        <v/>
      </c>
      <c r="J161" s="219" t="str">
        <f>IF('SRF IMP'!I21="","",'SRF IMP'!I21)</f>
        <v/>
      </c>
      <c r="K161" s="219" t="str">
        <f>IF('SRF IMP'!J21="","",'SRF IMP'!J21)</f>
        <v/>
      </c>
      <c r="L161" s="219" t="str">
        <f>IF('SRF IMP'!K21="","",'SRF IMP'!K21)</f>
        <v/>
      </c>
      <c r="M161" s="219" t="str">
        <f>IF('SRF IMP'!L21="","",'SRF IMP'!L21)</f>
        <v/>
      </c>
      <c r="N161" s="219" t="str">
        <f>IF('SRF IMP'!M21="","",'SRF IMP'!M21)</f>
        <v/>
      </c>
      <c r="O161" s="219" t="str">
        <f>IF('SRF IMP'!N21="","",'SRF IMP'!N21)</f>
        <v/>
      </c>
      <c r="P161" s="219" t="str">
        <f>IF('SRF IMP'!O21="","",'SRF IMP'!O21)</f>
        <v/>
      </c>
      <c r="Q161" s="219" t="str">
        <f>IF('SRF IMP'!P21="","",'SRF IMP'!P21)</f>
        <v/>
      </c>
      <c r="R161" s="219" t="str">
        <f>IF('SRF IMP'!Q21="","",'SRF IMP'!Q21)</f>
        <v/>
      </c>
      <c r="S161" s="219" t="str">
        <f>IF('SRF IMP'!R21="","",'SRF IMP'!R21)</f>
        <v/>
      </c>
      <c r="T161" s="219" t="str">
        <f>IF('SRF IMP'!S21="","",'SRF IMP'!S21)</f>
        <v/>
      </c>
      <c r="U161" s="219"/>
      <c r="V161" s="219"/>
      <c r="W161" s="219"/>
      <c r="X161" s="219"/>
      <c r="Y161" s="219"/>
      <c r="Z161" s="219"/>
      <c r="AA161" s="221" t="str">
        <f>IF('SRF IMP'!AA21="","",'SRF IMP'!AA21)</f>
        <v/>
      </c>
      <c r="AB161" s="232" t="str">
        <f>IF('SRF IMP'!Z21="","",'SRF IMP'!Z21)</f>
        <v/>
      </c>
      <c r="AC161" s="232" t="str">
        <f>IF('SRF IMP'!AB21="","",'SRF IMP'!AB21)</f>
        <v/>
      </c>
      <c r="AD161" s="223">
        <f>IF('SRF IMP'!AC21="","",'SRF IMP'!AC21)</f>
        <v>13.2</v>
      </c>
      <c r="AE161" s="224" t="str">
        <f>IF('SRF IMP'!AD21="","",'SRF IMP'!AD21)</f>
        <v/>
      </c>
      <c r="AF161" s="257" t="str">
        <f>IF('SRF IMP'!AE21="","",'SRF IMP'!AE21)</f>
        <v/>
      </c>
    </row>
    <row r="162" spans="1:32" x14ac:dyDescent="0.15">
      <c r="A162" s="313" t="str">
        <f>IF('SRF IMP'!AE22="","","Print")</f>
        <v/>
      </c>
      <c r="B162" s="218" t="str">
        <f>IF('SRF IMP'!A22="","",'SRF IMP'!A22)</f>
        <v>MEDIAN CURB &amp; GUTTER, PER G-6 ( TYPE B-2 )</v>
      </c>
      <c r="C162" s="219" t="str">
        <f>IF('SRF IMP'!B22="","",'SRF IMP'!B22)</f>
        <v>LF</v>
      </c>
      <c r="D162" s="219" t="str">
        <f>IF('SRF IMP'!C22="","",'SRF IMP'!C22)</f>
        <v xml:space="preserve"> </v>
      </c>
      <c r="E162" s="219" t="str">
        <f>IF('SRF IMP'!D22="","",'SRF IMP'!D22)</f>
        <v/>
      </c>
      <c r="F162" s="219" t="str">
        <f>IF('SRF IMP'!E22="","",'SRF IMP'!E22)</f>
        <v/>
      </c>
      <c r="G162" s="219" t="str">
        <f>IF('SRF IMP'!F22="","",'SRF IMP'!F22)</f>
        <v/>
      </c>
      <c r="H162" s="219" t="str">
        <f>IF('SRF IMP'!G22="","",'SRF IMP'!G22)</f>
        <v/>
      </c>
      <c r="I162" s="219" t="str">
        <f>IF('SRF IMP'!H22="","",'SRF IMP'!H22)</f>
        <v/>
      </c>
      <c r="J162" s="219" t="str">
        <f>IF('SRF IMP'!I22="","",'SRF IMP'!I22)</f>
        <v/>
      </c>
      <c r="K162" s="219" t="str">
        <f>IF('SRF IMP'!J22="","",'SRF IMP'!J22)</f>
        <v/>
      </c>
      <c r="L162" s="219" t="str">
        <f>IF('SRF IMP'!K22="","",'SRF IMP'!K22)</f>
        <v/>
      </c>
      <c r="M162" s="219" t="str">
        <f>IF('SRF IMP'!L22="","",'SRF IMP'!L22)</f>
        <v/>
      </c>
      <c r="N162" s="219" t="str">
        <f>IF('SRF IMP'!M22="","",'SRF IMP'!M22)</f>
        <v/>
      </c>
      <c r="O162" s="219" t="str">
        <f>IF('SRF IMP'!N22="","",'SRF IMP'!N22)</f>
        <v/>
      </c>
      <c r="P162" s="219" t="str">
        <f>IF('SRF IMP'!O22="","",'SRF IMP'!O22)</f>
        <v/>
      </c>
      <c r="Q162" s="219" t="str">
        <f>IF('SRF IMP'!P22="","",'SRF IMP'!P22)</f>
        <v/>
      </c>
      <c r="R162" s="219" t="str">
        <f>IF('SRF IMP'!Q22="","",'SRF IMP'!Q22)</f>
        <v/>
      </c>
      <c r="S162" s="219" t="str">
        <f>IF('SRF IMP'!R22="","",'SRF IMP'!R22)</f>
        <v/>
      </c>
      <c r="T162" s="219" t="str">
        <f>IF('SRF IMP'!S22="","",'SRF IMP'!S22)</f>
        <v/>
      </c>
      <c r="U162" s="219"/>
      <c r="V162" s="219"/>
      <c r="W162" s="219"/>
      <c r="X162" s="219"/>
      <c r="Y162" s="219"/>
      <c r="Z162" s="219"/>
      <c r="AA162" s="221" t="str">
        <f>IF('SRF IMP'!AA22="","",'SRF IMP'!AA22)</f>
        <v/>
      </c>
      <c r="AB162" s="232" t="str">
        <f>IF('SRF IMP'!Z22="","",'SRF IMP'!Z22)</f>
        <v/>
      </c>
      <c r="AC162" s="232" t="str">
        <f>IF('SRF IMP'!AB22="","",'SRF IMP'!AB22)</f>
        <v/>
      </c>
      <c r="AD162" s="223">
        <f>IF('SRF IMP'!AC22="","",'SRF IMP'!AC22)</f>
        <v>22</v>
      </c>
      <c r="AE162" s="224" t="str">
        <f>IF('SRF IMP'!AD22="","",'SRF IMP'!AD22)</f>
        <v/>
      </c>
      <c r="AF162" s="257" t="str">
        <f>IF('SRF IMP'!AE22="","",'SRF IMP'!AE22)</f>
        <v/>
      </c>
    </row>
    <row r="163" spans="1:32" x14ac:dyDescent="0.15">
      <c r="A163" s="313" t="str">
        <f>IF('SRF IMP'!AE23="","","Print")</f>
        <v/>
      </c>
      <c r="B163" s="218" t="str">
        <f>IF('SRF IMP'!A23="","",'SRF IMP'!A23)</f>
        <v>6" CURB &amp; GUTTER PER G-2 (TYPE G)</v>
      </c>
      <c r="C163" s="219" t="str">
        <f>IF('SRF IMP'!B23="","",'SRF IMP'!B23)</f>
        <v>LF</v>
      </c>
      <c r="D163" s="219" t="str">
        <f>IF('SRF IMP'!C23="","",'SRF IMP'!C23)</f>
        <v xml:space="preserve"> </v>
      </c>
      <c r="E163" s="219" t="str">
        <f>IF('SRF IMP'!D23="","",'SRF IMP'!D23)</f>
        <v/>
      </c>
      <c r="F163" s="219" t="str">
        <f>IF('SRF IMP'!E23="","",'SRF IMP'!E23)</f>
        <v/>
      </c>
      <c r="G163" s="219" t="str">
        <f>IF('SRF IMP'!F23="","",'SRF IMP'!F23)</f>
        <v/>
      </c>
      <c r="H163" s="219" t="str">
        <f>IF('SRF IMP'!G23="","",'SRF IMP'!G23)</f>
        <v/>
      </c>
      <c r="I163" s="219" t="str">
        <f>IF('SRF IMP'!H23="","",'SRF IMP'!H23)</f>
        <v/>
      </c>
      <c r="J163" s="219" t="str">
        <f>IF('SRF IMP'!I23="","",'SRF IMP'!I23)</f>
        <v/>
      </c>
      <c r="K163" s="219" t="str">
        <f>IF('SRF IMP'!J23="","",'SRF IMP'!J23)</f>
        <v/>
      </c>
      <c r="L163" s="219" t="str">
        <f>IF('SRF IMP'!K23="","",'SRF IMP'!K23)</f>
        <v/>
      </c>
      <c r="M163" s="219" t="str">
        <f>IF('SRF IMP'!L23="","",'SRF IMP'!L23)</f>
        <v/>
      </c>
      <c r="N163" s="219" t="str">
        <f>IF('SRF IMP'!M23="","",'SRF IMP'!M23)</f>
        <v/>
      </c>
      <c r="O163" s="219" t="str">
        <f>IF('SRF IMP'!N23="","",'SRF IMP'!N23)</f>
        <v/>
      </c>
      <c r="P163" s="219" t="str">
        <f>IF('SRF IMP'!O23="","",'SRF IMP'!O23)</f>
        <v/>
      </c>
      <c r="Q163" s="219" t="str">
        <f>IF('SRF IMP'!P23="","",'SRF IMP'!P23)</f>
        <v/>
      </c>
      <c r="R163" s="219" t="str">
        <f>IF('SRF IMP'!Q23="","",'SRF IMP'!Q23)</f>
        <v/>
      </c>
      <c r="S163" s="219" t="str">
        <f>IF('SRF IMP'!R23="","",'SRF IMP'!R23)</f>
        <v/>
      </c>
      <c r="T163" s="219" t="str">
        <f>IF('SRF IMP'!S23="","",'SRF IMP'!S23)</f>
        <v/>
      </c>
      <c r="U163" s="219"/>
      <c r="V163" s="219"/>
      <c r="W163" s="219"/>
      <c r="X163" s="219"/>
      <c r="Y163" s="219"/>
      <c r="Z163" s="219"/>
      <c r="AA163" s="221" t="str">
        <f>IF('SRF IMP'!AA23="","",'SRF IMP'!AA23)</f>
        <v/>
      </c>
      <c r="AB163" s="232" t="str">
        <f>IF('SRF IMP'!Z23="","",'SRF IMP'!Z23)</f>
        <v/>
      </c>
      <c r="AC163" s="232" t="str">
        <f>IF('SRF IMP'!AB23="","",'SRF IMP'!AB23)</f>
        <v/>
      </c>
      <c r="AD163" s="223">
        <f>IF('SRF IMP'!AC23="","",'SRF IMP'!AC23)</f>
        <v>22</v>
      </c>
      <c r="AE163" s="224" t="str">
        <f>IF('SRF IMP'!AD23="","",'SRF IMP'!AD23)</f>
        <v/>
      </c>
      <c r="AF163" s="257" t="str">
        <f>IF('SRF IMP'!AE23="","",'SRF IMP'!AE23)</f>
        <v/>
      </c>
    </row>
    <row r="164" spans="1:32" x14ac:dyDescent="0.15">
      <c r="A164" s="313" t="str">
        <f>IF('SRF IMP'!AE24="","","Print")</f>
        <v/>
      </c>
      <c r="B164" s="218" t="str">
        <f>IF('SRF IMP'!A24="","",'SRF IMP'!A24)</f>
        <v>8" CURB &amp; GUTTER PER G-2 (TYPE G)</v>
      </c>
      <c r="C164" s="219" t="str">
        <f>IF('SRF IMP'!B24="","",'SRF IMP'!B24)</f>
        <v>LF</v>
      </c>
      <c r="D164" s="219" t="str">
        <f>IF('SRF IMP'!C24="","",'SRF IMP'!C24)</f>
        <v/>
      </c>
      <c r="E164" s="219" t="str">
        <f>IF('SRF IMP'!D24="","",'SRF IMP'!D24)</f>
        <v/>
      </c>
      <c r="F164" s="219" t="str">
        <f>IF('SRF IMP'!E24="","",'SRF IMP'!E24)</f>
        <v/>
      </c>
      <c r="G164" s="219" t="str">
        <f>IF('SRF IMP'!F24="","",'SRF IMP'!F24)</f>
        <v/>
      </c>
      <c r="H164" s="219" t="str">
        <f>IF('SRF IMP'!G24="","",'SRF IMP'!G24)</f>
        <v/>
      </c>
      <c r="I164" s="219" t="str">
        <f>IF('SRF IMP'!H24="","",'SRF IMP'!H24)</f>
        <v/>
      </c>
      <c r="J164" s="219" t="str">
        <f>IF('SRF IMP'!I24="","",'SRF IMP'!I24)</f>
        <v/>
      </c>
      <c r="K164" s="219" t="str">
        <f>IF('SRF IMP'!J24="","",'SRF IMP'!J24)</f>
        <v/>
      </c>
      <c r="L164" s="219" t="str">
        <f>IF('SRF IMP'!K24="","",'SRF IMP'!K24)</f>
        <v/>
      </c>
      <c r="M164" s="219" t="str">
        <f>IF('SRF IMP'!L24="","",'SRF IMP'!L24)</f>
        <v/>
      </c>
      <c r="N164" s="219" t="str">
        <f>IF('SRF IMP'!M24="","",'SRF IMP'!M24)</f>
        <v/>
      </c>
      <c r="O164" s="219" t="str">
        <f>IF('SRF IMP'!N24="","",'SRF IMP'!N24)</f>
        <v/>
      </c>
      <c r="P164" s="219" t="str">
        <f>IF('SRF IMP'!O24="","",'SRF IMP'!O24)</f>
        <v/>
      </c>
      <c r="Q164" s="219" t="str">
        <f>IF('SRF IMP'!P24="","",'SRF IMP'!P24)</f>
        <v/>
      </c>
      <c r="R164" s="219" t="str">
        <f>IF('SRF IMP'!Q24="","",'SRF IMP'!Q24)</f>
        <v/>
      </c>
      <c r="S164" s="219" t="str">
        <f>IF('SRF IMP'!R24="","",'SRF IMP'!R24)</f>
        <v/>
      </c>
      <c r="T164" s="219" t="str">
        <f>IF('SRF IMP'!S24="","",'SRF IMP'!S24)</f>
        <v/>
      </c>
      <c r="U164" s="219"/>
      <c r="V164" s="219"/>
      <c r="W164" s="219"/>
      <c r="X164" s="219"/>
      <c r="Y164" s="219"/>
      <c r="Z164" s="219"/>
      <c r="AA164" s="221" t="str">
        <f>IF('SRF IMP'!AA24="","",'SRF IMP'!AA24)</f>
        <v/>
      </c>
      <c r="AB164" s="232" t="str">
        <f>IF('SRF IMP'!Z24="","",'SRF IMP'!Z24)</f>
        <v/>
      </c>
      <c r="AC164" s="232" t="str">
        <f>IF('SRF IMP'!AB24="","",'SRF IMP'!AB24)</f>
        <v/>
      </c>
      <c r="AD164" s="223">
        <f>IF('SRF IMP'!AC24="","",'SRF IMP'!AC24)</f>
        <v>26.4</v>
      </c>
      <c r="AE164" s="224" t="str">
        <f>IF('SRF IMP'!AD24="","",'SRF IMP'!AD24)</f>
        <v/>
      </c>
      <c r="AF164" s="257" t="str">
        <f>IF('SRF IMP'!AE24="","",'SRF IMP'!AE24)</f>
        <v/>
      </c>
    </row>
    <row r="165" spans="1:32" x14ac:dyDescent="0.15">
      <c r="A165" s="313" t="str">
        <f>IF('SRF IMP'!AE25="","","Print")</f>
        <v/>
      </c>
      <c r="B165" s="218" t="str">
        <f>IF('SRF IMP'!A25="","",'SRF IMP'!A25)</f>
        <v>6" CURB &amp; GUTTER, PER G-2 ( TYPE H )</v>
      </c>
      <c r="C165" s="219" t="str">
        <f>IF('SRF IMP'!B25="","",'SRF IMP'!B25)</f>
        <v>LF</v>
      </c>
      <c r="D165" s="219" t="str">
        <f>IF('SRF IMP'!C25="","",'SRF IMP'!C25)</f>
        <v/>
      </c>
      <c r="E165" s="219" t="str">
        <f>IF('SRF IMP'!D25="","",'SRF IMP'!D25)</f>
        <v/>
      </c>
      <c r="F165" s="219" t="str">
        <f>IF('SRF IMP'!E25="","",'SRF IMP'!E25)</f>
        <v/>
      </c>
      <c r="G165" s="219" t="str">
        <f>IF('SRF IMP'!F25="","",'SRF IMP'!F25)</f>
        <v/>
      </c>
      <c r="H165" s="219" t="str">
        <f>IF('SRF IMP'!G25="","",'SRF IMP'!G25)</f>
        <v/>
      </c>
      <c r="I165" s="219" t="str">
        <f>IF('SRF IMP'!H25="","",'SRF IMP'!H25)</f>
        <v/>
      </c>
      <c r="J165" s="219" t="str">
        <f>IF('SRF IMP'!I25="","",'SRF IMP'!I25)</f>
        <v/>
      </c>
      <c r="K165" s="219" t="str">
        <f>IF('SRF IMP'!J25="","",'SRF IMP'!J25)</f>
        <v/>
      </c>
      <c r="L165" s="219" t="str">
        <f>IF('SRF IMP'!K25="","",'SRF IMP'!K25)</f>
        <v/>
      </c>
      <c r="M165" s="219" t="str">
        <f>IF('SRF IMP'!L25="","",'SRF IMP'!L25)</f>
        <v/>
      </c>
      <c r="N165" s="219" t="str">
        <f>IF('SRF IMP'!M25="","",'SRF IMP'!M25)</f>
        <v/>
      </c>
      <c r="O165" s="219" t="str">
        <f>IF('SRF IMP'!N25="","",'SRF IMP'!N25)</f>
        <v/>
      </c>
      <c r="P165" s="219" t="str">
        <f>IF('SRF IMP'!O25="","",'SRF IMP'!O25)</f>
        <v/>
      </c>
      <c r="Q165" s="219" t="str">
        <f>IF('SRF IMP'!P25="","",'SRF IMP'!P25)</f>
        <v/>
      </c>
      <c r="R165" s="219" t="str">
        <f>IF('SRF IMP'!Q25="","",'SRF IMP'!Q25)</f>
        <v/>
      </c>
      <c r="S165" s="219" t="str">
        <f>IF('SRF IMP'!R25="","",'SRF IMP'!R25)</f>
        <v/>
      </c>
      <c r="T165" s="219" t="str">
        <f>IF('SRF IMP'!S25="","",'SRF IMP'!S25)</f>
        <v/>
      </c>
      <c r="U165" s="219"/>
      <c r="V165" s="219"/>
      <c r="W165" s="219"/>
      <c r="X165" s="219"/>
      <c r="Y165" s="219"/>
      <c r="Z165" s="219"/>
      <c r="AA165" s="221" t="str">
        <f>IF('SRF IMP'!AA25="","",'SRF IMP'!AA25)</f>
        <v/>
      </c>
      <c r="AB165" s="232" t="str">
        <f>IF('SRF IMP'!Z25="","",'SRF IMP'!Z25)</f>
        <v/>
      </c>
      <c r="AC165" s="232" t="str">
        <f>IF('SRF IMP'!AB25="","",'SRF IMP'!AB25)</f>
        <v/>
      </c>
      <c r="AD165" s="223">
        <f>IF('SRF IMP'!AC25="","",'SRF IMP'!AC25)</f>
        <v>27.5</v>
      </c>
      <c r="AE165" s="224" t="str">
        <f>IF('SRF IMP'!AD25="","",'SRF IMP'!AD25)</f>
        <v/>
      </c>
      <c r="AF165" s="257" t="str">
        <f>IF('SRF IMP'!AE25="","",'SRF IMP'!AE25)</f>
        <v/>
      </c>
    </row>
    <row r="166" spans="1:32" x14ac:dyDescent="0.15">
      <c r="A166" s="313" t="str">
        <f>IF('SRF IMP'!AE26="","","Print")</f>
        <v/>
      </c>
      <c r="B166" s="218" t="str">
        <f>IF('SRF IMP'!A26="","",'SRF IMP'!A26)</f>
        <v>8" CURB &amp; GUTTER, PER G-2 ( TYPE H )</v>
      </c>
      <c r="C166" s="219" t="str">
        <f>IF('SRF IMP'!B26="","",'SRF IMP'!B26)</f>
        <v>LF</v>
      </c>
      <c r="D166" s="219" t="str">
        <f>IF('SRF IMP'!C26="","",'SRF IMP'!C26)</f>
        <v/>
      </c>
      <c r="E166" s="219" t="str">
        <f>IF('SRF IMP'!D26="","",'SRF IMP'!D26)</f>
        <v/>
      </c>
      <c r="F166" s="219" t="str">
        <f>IF('SRF IMP'!E26="","",'SRF IMP'!E26)</f>
        <v/>
      </c>
      <c r="G166" s="219" t="str">
        <f>IF('SRF IMP'!F26="","",'SRF IMP'!F26)</f>
        <v/>
      </c>
      <c r="H166" s="219" t="str">
        <f>IF('SRF IMP'!G26="","",'SRF IMP'!G26)</f>
        <v/>
      </c>
      <c r="I166" s="219" t="str">
        <f>IF('SRF IMP'!H26="","",'SRF IMP'!H26)</f>
        <v/>
      </c>
      <c r="J166" s="219" t="str">
        <f>IF('SRF IMP'!I26="","",'SRF IMP'!I26)</f>
        <v/>
      </c>
      <c r="K166" s="219" t="str">
        <f>IF('SRF IMP'!J26="","",'SRF IMP'!J26)</f>
        <v/>
      </c>
      <c r="L166" s="219" t="str">
        <f>IF('SRF IMP'!K26="","",'SRF IMP'!K26)</f>
        <v/>
      </c>
      <c r="M166" s="219" t="str">
        <f>IF('SRF IMP'!L26="","",'SRF IMP'!L26)</f>
        <v/>
      </c>
      <c r="N166" s="219" t="str">
        <f>IF('SRF IMP'!M26="","",'SRF IMP'!M26)</f>
        <v/>
      </c>
      <c r="O166" s="219" t="str">
        <f>IF('SRF IMP'!N26="","",'SRF IMP'!N26)</f>
        <v/>
      </c>
      <c r="P166" s="219" t="str">
        <f>IF('SRF IMP'!O26="","",'SRF IMP'!O26)</f>
        <v/>
      </c>
      <c r="Q166" s="219" t="str">
        <f>IF('SRF IMP'!P26="","",'SRF IMP'!P26)</f>
        <v/>
      </c>
      <c r="R166" s="219" t="str">
        <f>IF('SRF IMP'!Q26="","",'SRF IMP'!Q26)</f>
        <v/>
      </c>
      <c r="S166" s="219" t="str">
        <f>IF('SRF IMP'!R26="","",'SRF IMP'!R26)</f>
        <v/>
      </c>
      <c r="T166" s="219" t="str">
        <f>IF('SRF IMP'!S26="","",'SRF IMP'!S26)</f>
        <v/>
      </c>
      <c r="U166" s="219"/>
      <c r="V166" s="219"/>
      <c r="W166" s="219"/>
      <c r="X166" s="219"/>
      <c r="Y166" s="219"/>
      <c r="Z166" s="219"/>
      <c r="AA166" s="221" t="str">
        <f>IF('SRF IMP'!AA26="","",'SRF IMP'!AA26)</f>
        <v/>
      </c>
      <c r="AB166" s="232" t="str">
        <f>IF('SRF IMP'!Z26="","",'SRF IMP'!Z26)</f>
        <v/>
      </c>
      <c r="AC166" s="232" t="str">
        <f>IF('SRF IMP'!AB26="","",'SRF IMP'!AB26)</f>
        <v/>
      </c>
      <c r="AD166" s="223">
        <f>IF('SRF IMP'!AC26="","",'SRF IMP'!AC26)</f>
        <v>33</v>
      </c>
      <c r="AE166" s="224" t="str">
        <f>IF('SRF IMP'!AD26="","",'SRF IMP'!AD26)</f>
        <v/>
      </c>
      <c r="AF166" s="257" t="str">
        <f>IF('SRF IMP'!AE26="","",'SRF IMP'!AE26)</f>
        <v/>
      </c>
    </row>
    <row r="167" spans="1:32" x14ac:dyDescent="0.15">
      <c r="A167" s="313" t="str">
        <f>IF('SRF IMP'!AE27="","","Print")</f>
        <v/>
      </c>
      <c r="B167" s="218" t="str">
        <f>IF('SRF IMP'!A27="","",'SRF IMP'!A27)</f>
        <v>ROLLED CURB, PER G-4</v>
      </c>
      <c r="C167" s="219" t="str">
        <f>IF('SRF IMP'!B27="","",'SRF IMP'!B27)</f>
        <v>LF</v>
      </c>
      <c r="D167" s="219" t="str">
        <f>IF('SRF IMP'!C27="","",'SRF IMP'!C27)</f>
        <v/>
      </c>
      <c r="E167" s="219" t="str">
        <f>IF('SRF IMP'!D27="","",'SRF IMP'!D27)</f>
        <v/>
      </c>
      <c r="F167" s="219" t="str">
        <f>IF('SRF IMP'!E27="","",'SRF IMP'!E27)</f>
        <v/>
      </c>
      <c r="G167" s="219" t="str">
        <f>IF('SRF IMP'!F27="","",'SRF IMP'!F27)</f>
        <v/>
      </c>
      <c r="H167" s="219" t="str">
        <f>IF('SRF IMP'!G27="","",'SRF IMP'!G27)</f>
        <v/>
      </c>
      <c r="I167" s="219" t="str">
        <f>IF('SRF IMP'!H27="","",'SRF IMP'!H27)</f>
        <v/>
      </c>
      <c r="J167" s="219" t="str">
        <f>IF('SRF IMP'!I27="","",'SRF IMP'!I27)</f>
        <v/>
      </c>
      <c r="K167" s="219" t="str">
        <f>IF('SRF IMP'!J27="","",'SRF IMP'!J27)</f>
        <v/>
      </c>
      <c r="L167" s="219" t="str">
        <f>IF('SRF IMP'!K27="","",'SRF IMP'!K27)</f>
        <v/>
      </c>
      <c r="M167" s="219" t="str">
        <f>IF('SRF IMP'!L27="","",'SRF IMP'!L27)</f>
        <v/>
      </c>
      <c r="N167" s="219" t="str">
        <f>IF('SRF IMP'!M27="","",'SRF IMP'!M27)</f>
        <v/>
      </c>
      <c r="O167" s="219" t="str">
        <f>IF('SRF IMP'!N27="","",'SRF IMP'!N27)</f>
        <v/>
      </c>
      <c r="P167" s="219" t="str">
        <f>IF('SRF IMP'!O27="","",'SRF IMP'!O27)</f>
        <v/>
      </c>
      <c r="Q167" s="219" t="str">
        <f>IF('SRF IMP'!P27="","",'SRF IMP'!P27)</f>
        <v/>
      </c>
      <c r="R167" s="219" t="str">
        <f>IF('SRF IMP'!Q27="","",'SRF IMP'!Q27)</f>
        <v/>
      </c>
      <c r="S167" s="219" t="str">
        <f>IF('SRF IMP'!R27="","",'SRF IMP'!R27)</f>
        <v/>
      </c>
      <c r="T167" s="219" t="str">
        <f>IF('SRF IMP'!S27="","",'SRF IMP'!S27)</f>
        <v/>
      </c>
      <c r="U167" s="219"/>
      <c r="V167" s="219"/>
      <c r="W167" s="219"/>
      <c r="X167" s="219"/>
      <c r="Y167" s="219"/>
      <c r="Z167" s="219"/>
      <c r="AA167" s="221" t="str">
        <f>IF('SRF IMP'!AA27="","",'SRF IMP'!AA27)</f>
        <v/>
      </c>
      <c r="AB167" s="222" t="str">
        <f>IF('SRF IMP'!Z27="","",'SRF IMP'!Z27)</f>
        <v/>
      </c>
      <c r="AC167" s="222" t="str">
        <f>IF('SRF IMP'!AB27="","",'SRF IMP'!AB27)</f>
        <v/>
      </c>
      <c r="AD167" s="223">
        <f>IF('SRF IMP'!AC27="","",'SRF IMP'!AC27)</f>
        <v>28.6</v>
      </c>
      <c r="AE167" s="224" t="str">
        <f>IF('SRF IMP'!AD27="","",'SRF IMP'!AD27)</f>
        <v/>
      </c>
      <c r="AF167" s="257" t="str">
        <f>IF('SRF IMP'!AE27="","",'SRF IMP'!AE27)</f>
        <v/>
      </c>
    </row>
    <row r="168" spans="1:32" x14ac:dyDescent="0.15">
      <c r="A168" s="313" t="str">
        <f>IF('SRF IMP'!AE28="","","Print")</f>
        <v/>
      </c>
      <c r="B168" s="218" t="str">
        <f>IF('SRF IMP'!A28="","",'SRF IMP'!A28)</f>
        <v>4" AC BERM, PER G-5</v>
      </c>
      <c r="C168" s="219" t="str">
        <f>IF('SRF IMP'!B28="","",'SRF IMP'!B28)</f>
        <v>LF</v>
      </c>
      <c r="D168" s="219" t="str">
        <f>IF('SRF IMP'!C28="","",'SRF IMP'!C28)</f>
        <v xml:space="preserve"> </v>
      </c>
      <c r="E168" s="219" t="str">
        <f>IF('SRF IMP'!D28="","",'SRF IMP'!D28)</f>
        <v/>
      </c>
      <c r="F168" s="219" t="str">
        <f>IF('SRF IMP'!E28="","",'SRF IMP'!E28)</f>
        <v/>
      </c>
      <c r="G168" s="219" t="str">
        <f>IF('SRF IMP'!F28="","",'SRF IMP'!F28)</f>
        <v/>
      </c>
      <c r="H168" s="219" t="str">
        <f>IF('SRF IMP'!G28="","",'SRF IMP'!G28)</f>
        <v/>
      </c>
      <c r="I168" s="219" t="str">
        <f>IF('SRF IMP'!H28="","",'SRF IMP'!H28)</f>
        <v/>
      </c>
      <c r="J168" s="219" t="str">
        <f>IF('SRF IMP'!I28="","",'SRF IMP'!I28)</f>
        <v/>
      </c>
      <c r="K168" s="219" t="str">
        <f>IF('SRF IMP'!J28="","",'SRF IMP'!J28)</f>
        <v/>
      </c>
      <c r="L168" s="219" t="str">
        <f>IF('SRF IMP'!K28="","",'SRF IMP'!K28)</f>
        <v/>
      </c>
      <c r="M168" s="219" t="str">
        <f>IF('SRF IMP'!L28="","",'SRF IMP'!L28)</f>
        <v/>
      </c>
      <c r="N168" s="219" t="str">
        <f>IF('SRF IMP'!M28="","",'SRF IMP'!M28)</f>
        <v/>
      </c>
      <c r="O168" s="219" t="str">
        <f>IF('SRF IMP'!N28="","",'SRF IMP'!N28)</f>
        <v/>
      </c>
      <c r="P168" s="219" t="str">
        <f>IF('SRF IMP'!O28="","",'SRF IMP'!O28)</f>
        <v/>
      </c>
      <c r="Q168" s="219" t="str">
        <f>IF('SRF IMP'!P28="","",'SRF IMP'!P28)</f>
        <v/>
      </c>
      <c r="R168" s="219" t="str">
        <f>IF('SRF IMP'!Q28="","",'SRF IMP'!Q28)</f>
        <v/>
      </c>
      <c r="S168" s="219" t="str">
        <f>IF('SRF IMP'!R28="","",'SRF IMP'!R28)</f>
        <v/>
      </c>
      <c r="T168" s="219" t="str">
        <f>IF('SRF IMP'!S28="","",'SRF IMP'!S28)</f>
        <v/>
      </c>
      <c r="U168" s="219"/>
      <c r="V168" s="219"/>
      <c r="W168" s="219"/>
      <c r="X168" s="219"/>
      <c r="Y168" s="219"/>
      <c r="Z168" s="219"/>
      <c r="AA168" s="221" t="str">
        <f>IF('SRF IMP'!AA28="","",'SRF IMP'!AA28)</f>
        <v/>
      </c>
      <c r="AB168" s="222" t="str">
        <f>IF('SRF IMP'!Z28="","",'SRF IMP'!Z28)</f>
        <v/>
      </c>
      <c r="AC168" s="222" t="str">
        <f>IF('SRF IMP'!AB28="","",'SRF IMP'!AB28)</f>
        <v/>
      </c>
      <c r="AD168" s="223">
        <f>IF('SRF IMP'!AC28="","",'SRF IMP'!AC28)</f>
        <v>8.8000000000000007</v>
      </c>
      <c r="AE168" s="224" t="str">
        <f>IF('SRF IMP'!AD28="","",'SRF IMP'!AD28)</f>
        <v/>
      </c>
      <c r="AF168" s="257" t="str">
        <f>IF('SRF IMP'!AE28="","",'SRF IMP'!AE28)</f>
        <v/>
      </c>
    </row>
    <row r="169" spans="1:32" x14ac:dyDescent="0.15">
      <c r="A169" s="313" t="str">
        <f>IF('SRF IMP'!AE29="","","Print")</f>
        <v/>
      </c>
      <c r="B169" s="218" t="str">
        <f>IF('SRF IMP'!A29="","",'SRF IMP'!A29)</f>
        <v>6" AC BERM, PER G-5</v>
      </c>
      <c r="C169" s="219" t="str">
        <f>IF('SRF IMP'!B29="","",'SRF IMP'!B29)</f>
        <v>LF</v>
      </c>
      <c r="D169" s="219" t="str">
        <f>IF('SRF IMP'!C29="","",'SRF IMP'!C29)</f>
        <v xml:space="preserve"> </v>
      </c>
      <c r="E169" s="219" t="str">
        <f>IF('SRF IMP'!D29="","",'SRF IMP'!D29)</f>
        <v/>
      </c>
      <c r="F169" s="219" t="str">
        <f>IF('SRF IMP'!E29="","",'SRF IMP'!E29)</f>
        <v/>
      </c>
      <c r="G169" s="219" t="str">
        <f>IF('SRF IMP'!F29="","",'SRF IMP'!F29)</f>
        <v/>
      </c>
      <c r="H169" s="219" t="str">
        <f>IF('SRF IMP'!G29="","",'SRF IMP'!G29)</f>
        <v/>
      </c>
      <c r="I169" s="219" t="str">
        <f>IF('SRF IMP'!H29="","",'SRF IMP'!H29)</f>
        <v/>
      </c>
      <c r="J169" s="219" t="str">
        <f>IF('SRF IMP'!I29="","",'SRF IMP'!I29)</f>
        <v/>
      </c>
      <c r="K169" s="219" t="str">
        <f>IF('SRF IMP'!J29="","",'SRF IMP'!J29)</f>
        <v/>
      </c>
      <c r="L169" s="219" t="str">
        <f>IF('SRF IMP'!K29="","",'SRF IMP'!K29)</f>
        <v/>
      </c>
      <c r="M169" s="219" t="str">
        <f>IF('SRF IMP'!L29="","",'SRF IMP'!L29)</f>
        <v/>
      </c>
      <c r="N169" s="219" t="str">
        <f>IF('SRF IMP'!M29="","",'SRF IMP'!M29)</f>
        <v/>
      </c>
      <c r="O169" s="219" t="str">
        <f>IF('SRF IMP'!N29="","",'SRF IMP'!N29)</f>
        <v/>
      </c>
      <c r="P169" s="219" t="str">
        <f>IF('SRF IMP'!O29="","",'SRF IMP'!O29)</f>
        <v/>
      </c>
      <c r="Q169" s="219" t="str">
        <f>IF('SRF IMP'!P29="","",'SRF IMP'!P29)</f>
        <v/>
      </c>
      <c r="R169" s="219" t="str">
        <f>IF('SRF IMP'!Q29="","",'SRF IMP'!Q29)</f>
        <v/>
      </c>
      <c r="S169" s="219" t="str">
        <f>IF('SRF IMP'!R29="","",'SRF IMP'!R29)</f>
        <v/>
      </c>
      <c r="T169" s="219" t="str">
        <f>IF('SRF IMP'!S29="","",'SRF IMP'!S29)</f>
        <v/>
      </c>
      <c r="U169" s="219"/>
      <c r="V169" s="219"/>
      <c r="W169" s="219"/>
      <c r="X169" s="219"/>
      <c r="Y169" s="219"/>
      <c r="Z169" s="219"/>
      <c r="AA169" s="221" t="str">
        <f>IF('SRF IMP'!AA29="","",'SRF IMP'!AA29)</f>
        <v/>
      </c>
      <c r="AB169" s="222" t="str">
        <f>IF('SRF IMP'!Z29="","",'SRF IMP'!Z29)</f>
        <v/>
      </c>
      <c r="AC169" s="222" t="str">
        <f>IF('SRF IMP'!AB29="","",'SRF IMP'!AB29)</f>
        <v/>
      </c>
      <c r="AD169" s="223">
        <f>IF('SRF IMP'!AC29="","",'SRF IMP'!AC29)</f>
        <v>10.45</v>
      </c>
      <c r="AE169" s="224" t="str">
        <f>IF('SRF IMP'!AD29="","",'SRF IMP'!AD29)</f>
        <v/>
      </c>
      <c r="AF169" s="257" t="str">
        <f>IF('SRF IMP'!AE29="","",'SRF IMP'!AE29)</f>
        <v/>
      </c>
    </row>
    <row r="170" spans="1:32" x14ac:dyDescent="0.15">
      <c r="A170" s="313" t="str">
        <f>IF('SRF IMP'!AE30="","","Print")</f>
        <v/>
      </c>
      <c r="B170" s="218" t="str">
        <f>IF('SRF IMP'!A30="","",'SRF IMP'!A30)</f>
        <v>8" AC BERM, PER G-5</v>
      </c>
      <c r="C170" s="219" t="str">
        <f>IF('SRF IMP'!B30="","",'SRF IMP'!B30)</f>
        <v>LF</v>
      </c>
      <c r="D170" s="219" t="str">
        <f>IF('SRF IMP'!C30="","",'SRF IMP'!C30)</f>
        <v xml:space="preserve"> </v>
      </c>
      <c r="E170" s="219" t="str">
        <f>IF('SRF IMP'!D30="","",'SRF IMP'!D30)</f>
        <v/>
      </c>
      <c r="F170" s="219" t="str">
        <f>IF('SRF IMP'!E30="","",'SRF IMP'!E30)</f>
        <v/>
      </c>
      <c r="G170" s="219" t="str">
        <f>IF('SRF IMP'!F30="","",'SRF IMP'!F30)</f>
        <v/>
      </c>
      <c r="H170" s="219" t="str">
        <f>IF('SRF IMP'!G30="","",'SRF IMP'!G30)</f>
        <v/>
      </c>
      <c r="I170" s="219" t="str">
        <f>IF('SRF IMP'!H30="","",'SRF IMP'!H30)</f>
        <v/>
      </c>
      <c r="J170" s="219" t="str">
        <f>IF('SRF IMP'!I30="","",'SRF IMP'!I30)</f>
        <v/>
      </c>
      <c r="K170" s="219" t="str">
        <f>IF('SRF IMP'!J30="","",'SRF IMP'!J30)</f>
        <v/>
      </c>
      <c r="L170" s="219" t="str">
        <f>IF('SRF IMP'!K30="","",'SRF IMP'!K30)</f>
        <v/>
      </c>
      <c r="M170" s="219" t="str">
        <f>IF('SRF IMP'!L30="","",'SRF IMP'!L30)</f>
        <v/>
      </c>
      <c r="N170" s="219" t="str">
        <f>IF('SRF IMP'!M30="","",'SRF IMP'!M30)</f>
        <v/>
      </c>
      <c r="O170" s="219" t="str">
        <f>IF('SRF IMP'!N30="","",'SRF IMP'!N30)</f>
        <v/>
      </c>
      <c r="P170" s="219" t="str">
        <f>IF('SRF IMP'!O30="","",'SRF IMP'!O30)</f>
        <v/>
      </c>
      <c r="Q170" s="219" t="str">
        <f>IF('SRF IMP'!P30="","",'SRF IMP'!P30)</f>
        <v/>
      </c>
      <c r="R170" s="219" t="str">
        <f>IF('SRF IMP'!Q30="","",'SRF IMP'!Q30)</f>
        <v/>
      </c>
      <c r="S170" s="219" t="str">
        <f>IF('SRF IMP'!R30="","",'SRF IMP'!R30)</f>
        <v/>
      </c>
      <c r="T170" s="219" t="str">
        <f>IF('SRF IMP'!S30="","",'SRF IMP'!S30)</f>
        <v/>
      </c>
      <c r="U170" s="219"/>
      <c r="V170" s="219"/>
      <c r="W170" s="219"/>
      <c r="X170" s="219"/>
      <c r="Y170" s="219"/>
      <c r="Z170" s="219"/>
      <c r="AA170" s="221" t="str">
        <f>IF('SRF IMP'!AA30="","",'SRF IMP'!AA30)</f>
        <v/>
      </c>
      <c r="AB170" s="222" t="str">
        <f>IF('SRF IMP'!Z30="","",'SRF IMP'!Z30)</f>
        <v/>
      </c>
      <c r="AC170" s="222" t="str">
        <f>IF('SRF IMP'!AB30="","",'SRF IMP'!AB30)</f>
        <v/>
      </c>
      <c r="AD170" s="223">
        <f>IF('SRF IMP'!AC30="","",'SRF IMP'!AC30)</f>
        <v>12.1</v>
      </c>
      <c r="AE170" s="224" t="str">
        <f>IF('SRF IMP'!AD30="","",'SRF IMP'!AD30)</f>
        <v/>
      </c>
      <c r="AF170" s="257" t="str">
        <f>IF('SRF IMP'!AE30="","",'SRF IMP'!AE30)</f>
        <v/>
      </c>
    </row>
    <row r="171" spans="1:32" x14ac:dyDescent="0.15">
      <c r="A171" s="313" t="str">
        <f>IF('SRF IMP'!AE31="","","Print")</f>
        <v/>
      </c>
      <c r="B171" s="218" t="str">
        <f>IF('SRF IMP'!A31="","",'SRF IMP'!A31)</f>
        <v>ADDITIONAL ITEM</v>
      </c>
      <c r="C171" s="219" t="str">
        <f>IF('SRF IMP'!B31="","",'SRF IMP'!B31)</f>
        <v>XX</v>
      </c>
      <c r="D171" s="219" t="str">
        <f>IF('SRF IMP'!C31="","",'SRF IMP'!C31)</f>
        <v/>
      </c>
      <c r="E171" s="219" t="str">
        <f>IF('SRF IMP'!D31="","",'SRF IMP'!D31)</f>
        <v/>
      </c>
      <c r="F171" s="219" t="str">
        <f>IF('SRF IMP'!E31="","",'SRF IMP'!E31)</f>
        <v/>
      </c>
      <c r="G171" s="219" t="str">
        <f>IF('SRF IMP'!F31="","",'SRF IMP'!F31)</f>
        <v/>
      </c>
      <c r="H171" s="219" t="str">
        <f>IF('SRF IMP'!G31="","",'SRF IMP'!G31)</f>
        <v/>
      </c>
      <c r="I171" s="219" t="str">
        <f>IF('SRF IMP'!H31="","",'SRF IMP'!H31)</f>
        <v/>
      </c>
      <c r="J171" s="219" t="str">
        <f>IF('SRF IMP'!I31="","",'SRF IMP'!I31)</f>
        <v/>
      </c>
      <c r="K171" s="219" t="str">
        <f>IF('SRF IMP'!J31="","",'SRF IMP'!J31)</f>
        <v/>
      </c>
      <c r="L171" s="219" t="str">
        <f>IF('SRF IMP'!K31="","",'SRF IMP'!K31)</f>
        <v/>
      </c>
      <c r="M171" s="219" t="str">
        <f>IF('SRF IMP'!L31="","",'SRF IMP'!L31)</f>
        <v/>
      </c>
      <c r="N171" s="219" t="str">
        <f>IF('SRF IMP'!M31="","",'SRF IMP'!M31)</f>
        <v/>
      </c>
      <c r="O171" s="219" t="str">
        <f>IF('SRF IMP'!N31="","",'SRF IMP'!N31)</f>
        <v/>
      </c>
      <c r="P171" s="219" t="str">
        <f>IF('SRF IMP'!O31="","",'SRF IMP'!O31)</f>
        <v/>
      </c>
      <c r="Q171" s="219" t="str">
        <f>IF('SRF IMP'!P31="","",'SRF IMP'!P31)</f>
        <v/>
      </c>
      <c r="R171" s="219" t="str">
        <f>IF('SRF IMP'!Q31="","",'SRF IMP'!Q31)</f>
        <v/>
      </c>
      <c r="S171" s="219" t="str">
        <f>IF('SRF IMP'!R31="","",'SRF IMP'!R31)</f>
        <v/>
      </c>
      <c r="T171" s="219" t="str">
        <f>IF('SRF IMP'!S31="","",'SRF IMP'!S31)</f>
        <v/>
      </c>
      <c r="U171" s="219"/>
      <c r="V171" s="219"/>
      <c r="W171" s="219"/>
      <c r="X171" s="219"/>
      <c r="Y171" s="219"/>
      <c r="Z171" s="219"/>
      <c r="AA171" s="221" t="str">
        <f>IF('SRF IMP'!AA31="","",'SRF IMP'!AA31)</f>
        <v/>
      </c>
      <c r="AB171" s="222" t="str">
        <f>IF('SRF IMP'!Z31="","",'SRF IMP'!Z31)</f>
        <v/>
      </c>
      <c r="AC171" s="222" t="str">
        <f>IF('SRF IMP'!AB31="","",'SRF IMP'!AB31)</f>
        <v/>
      </c>
      <c r="AD171" s="223" t="str">
        <f>IF('SRF IMP'!AC31="","",'SRF IMP'!AC31)</f>
        <v/>
      </c>
      <c r="AE171" s="224" t="str">
        <f>IF('SRF IMP'!AD31="","",'SRF IMP'!AD31)</f>
        <v/>
      </c>
      <c r="AF171" s="257" t="str">
        <f>IF('SRF IMP'!AE31="","",'SRF IMP'!AE31)</f>
        <v/>
      </c>
    </row>
    <row r="172" spans="1:32" x14ac:dyDescent="0.15">
      <c r="A172" s="313" t="str">
        <f>IF('SRF IMP'!AE32="","","Print")</f>
        <v/>
      </c>
      <c r="B172" s="218" t="str">
        <f>IF('SRF IMP'!A32="","",'SRF IMP'!A32)</f>
        <v>ADDITIONAL ITEM</v>
      </c>
      <c r="C172" s="219" t="str">
        <f>IF('SRF IMP'!B32="","",'SRF IMP'!B32)</f>
        <v>XX</v>
      </c>
      <c r="D172" s="219" t="str">
        <f>IF('SRF IMP'!C32="","",'SRF IMP'!C32)</f>
        <v/>
      </c>
      <c r="E172" s="219" t="str">
        <f>IF('SRF IMP'!D32="","",'SRF IMP'!D32)</f>
        <v/>
      </c>
      <c r="F172" s="219" t="str">
        <f>IF('SRF IMP'!E32="","",'SRF IMP'!E32)</f>
        <v/>
      </c>
      <c r="G172" s="219" t="str">
        <f>IF('SRF IMP'!F32="","",'SRF IMP'!F32)</f>
        <v/>
      </c>
      <c r="H172" s="219" t="str">
        <f>IF('SRF IMP'!G32="","",'SRF IMP'!G32)</f>
        <v/>
      </c>
      <c r="I172" s="219" t="str">
        <f>IF('SRF IMP'!H32="","",'SRF IMP'!H32)</f>
        <v/>
      </c>
      <c r="J172" s="219" t="str">
        <f>IF('SRF IMP'!I32="","",'SRF IMP'!I32)</f>
        <v/>
      </c>
      <c r="K172" s="219" t="str">
        <f>IF('SRF IMP'!J32="","",'SRF IMP'!J32)</f>
        <v/>
      </c>
      <c r="L172" s="219" t="str">
        <f>IF('SRF IMP'!K32="","",'SRF IMP'!K32)</f>
        <v/>
      </c>
      <c r="M172" s="219" t="str">
        <f>IF('SRF IMP'!L32="","",'SRF IMP'!L32)</f>
        <v/>
      </c>
      <c r="N172" s="219" t="str">
        <f>IF('SRF IMP'!M32="","",'SRF IMP'!M32)</f>
        <v/>
      </c>
      <c r="O172" s="219" t="str">
        <f>IF('SRF IMP'!N32="","",'SRF IMP'!N32)</f>
        <v/>
      </c>
      <c r="P172" s="219" t="str">
        <f>IF('SRF IMP'!O32="","",'SRF IMP'!O32)</f>
        <v/>
      </c>
      <c r="Q172" s="219" t="str">
        <f>IF('SRF IMP'!P32="","",'SRF IMP'!P32)</f>
        <v/>
      </c>
      <c r="R172" s="219" t="str">
        <f>IF('SRF IMP'!Q32="","",'SRF IMP'!Q32)</f>
        <v/>
      </c>
      <c r="S172" s="219" t="str">
        <f>IF('SRF IMP'!R32="","",'SRF IMP'!R32)</f>
        <v/>
      </c>
      <c r="T172" s="219" t="str">
        <f>IF('SRF IMP'!S32="","",'SRF IMP'!S32)</f>
        <v/>
      </c>
      <c r="U172" s="219"/>
      <c r="V172" s="219"/>
      <c r="W172" s="219"/>
      <c r="X172" s="219"/>
      <c r="Y172" s="219"/>
      <c r="Z172" s="219"/>
      <c r="AA172" s="221" t="str">
        <f>IF('SRF IMP'!AA32="","",'SRF IMP'!AA32)</f>
        <v/>
      </c>
      <c r="AB172" s="222" t="str">
        <f>IF('SRF IMP'!Z32="","",'SRF IMP'!Z32)</f>
        <v/>
      </c>
      <c r="AC172" s="222" t="str">
        <f>IF('SRF IMP'!AB32="","",'SRF IMP'!AB32)</f>
        <v/>
      </c>
      <c r="AD172" s="223" t="str">
        <f>IF('SRF IMP'!AC32="","",'SRF IMP'!AC32)</f>
        <v/>
      </c>
      <c r="AE172" s="224" t="str">
        <f>IF('SRF IMP'!AD32="","",'SRF IMP'!AD32)</f>
        <v/>
      </c>
      <c r="AF172" s="257" t="str">
        <f>IF('SRF IMP'!AE32="","",'SRF IMP'!AE32)</f>
        <v/>
      </c>
    </row>
    <row r="173" spans="1:32" x14ac:dyDescent="0.15">
      <c r="A173" s="313" t="str">
        <f>IF('SRF IMP'!AE33="","","Print")</f>
        <v/>
      </c>
      <c r="B173" s="218" t="str">
        <f>IF('SRF IMP'!A33="","",'SRF IMP'!A33)</f>
        <v>ADDITIONAL ITEM</v>
      </c>
      <c r="C173" s="219" t="str">
        <f>IF('SRF IMP'!B33="","",'SRF IMP'!B33)</f>
        <v>XX</v>
      </c>
      <c r="D173" s="219" t="str">
        <f>IF('SRF IMP'!C33="","",'SRF IMP'!C33)</f>
        <v/>
      </c>
      <c r="E173" s="219" t="str">
        <f>IF('SRF IMP'!D33="","",'SRF IMP'!D33)</f>
        <v/>
      </c>
      <c r="F173" s="219" t="str">
        <f>IF('SRF IMP'!E33="","",'SRF IMP'!E33)</f>
        <v/>
      </c>
      <c r="G173" s="219" t="str">
        <f>IF('SRF IMP'!F33="","",'SRF IMP'!F33)</f>
        <v/>
      </c>
      <c r="H173" s="219" t="str">
        <f>IF('SRF IMP'!G33="","",'SRF IMP'!G33)</f>
        <v/>
      </c>
      <c r="I173" s="219" t="str">
        <f>IF('SRF IMP'!H33="","",'SRF IMP'!H33)</f>
        <v/>
      </c>
      <c r="J173" s="219" t="str">
        <f>IF('SRF IMP'!I33="","",'SRF IMP'!I33)</f>
        <v/>
      </c>
      <c r="K173" s="219" t="str">
        <f>IF('SRF IMP'!J33="","",'SRF IMP'!J33)</f>
        <v/>
      </c>
      <c r="L173" s="219" t="str">
        <f>IF('SRF IMP'!K33="","",'SRF IMP'!K33)</f>
        <v/>
      </c>
      <c r="M173" s="219" t="str">
        <f>IF('SRF IMP'!L33="","",'SRF IMP'!L33)</f>
        <v/>
      </c>
      <c r="N173" s="219" t="str">
        <f>IF('SRF IMP'!M33="","",'SRF IMP'!M33)</f>
        <v/>
      </c>
      <c r="O173" s="219" t="str">
        <f>IF('SRF IMP'!N33="","",'SRF IMP'!N33)</f>
        <v/>
      </c>
      <c r="P173" s="219" t="str">
        <f>IF('SRF IMP'!O33="","",'SRF IMP'!O33)</f>
        <v/>
      </c>
      <c r="Q173" s="219" t="str">
        <f>IF('SRF IMP'!P33="","",'SRF IMP'!P33)</f>
        <v/>
      </c>
      <c r="R173" s="219" t="str">
        <f>IF('SRF IMP'!Q33="","",'SRF IMP'!Q33)</f>
        <v/>
      </c>
      <c r="S173" s="219" t="str">
        <f>IF('SRF IMP'!R33="","",'SRF IMP'!R33)</f>
        <v/>
      </c>
      <c r="T173" s="219" t="str">
        <f>IF('SRF IMP'!S33="","",'SRF IMP'!S33)</f>
        <v/>
      </c>
      <c r="U173" s="219"/>
      <c r="V173" s="219"/>
      <c r="W173" s="219"/>
      <c r="X173" s="219"/>
      <c r="Y173" s="219"/>
      <c r="Z173" s="219"/>
      <c r="AA173" s="221" t="str">
        <f>IF('SRF IMP'!AA33="","",'SRF IMP'!AA33)</f>
        <v/>
      </c>
      <c r="AB173" s="222" t="str">
        <f>IF('SRF IMP'!Z33="","",'SRF IMP'!Z33)</f>
        <v/>
      </c>
      <c r="AC173" s="222" t="str">
        <f>IF('SRF IMP'!AB33="","",'SRF IMP'!AB33)</f>
        <v/>
      </c>
      <c r="AD173" s="223" t="str">
        <f>IF('SRF IMP'!AC33="","",'SRF IMP'!AC33)</f>
        <v/>
      </c>
      <c r="AE173" s="224" t="str">
        <f>IF('SRF IMP'!AD33="","",'SRF IMP'!AD33)</f>
        <v/>
      </c>
      <c r="AF173" s="257" t="str">
        <f>IF('SRF IMP'!AE33="","",'SRF IMP'!AE33)</f>
        <v/>
      </c>
    </row>
    <row r="174" spans="1:32" x14ac:dyDescent="0.15">
      <c r="A174" s="313" t="str">
        <f>IF('SRF IMP'!AE34="","","Print")</f>
        <v/>
      </c>
      <c r="B174" s="218" t="str">
        <f>IF('SRF IMP'!A34="","",'SRF IMP'!A34)</f>
        <v>ADDITIONAL ITEM</v>
      </c>
      <c r="C174" s="219" t="str">
        <f>IF('SRF IMP'!B34="","",'SRF IMP'!B34)</f>
        <v>XX</v>
      </c>
      <c r="D174" s="219" t="str">
        <f>IF('SRF IMP'!C34="","",'SRF IMP'!C34)</f>
        <v/>
      </c>
      <c r="E174" s="219" t="str">
        <f>IF('SRF IMP'!D34="","",'SRF IMP'!D34)</f>
        <v/>
      </c>
      <c r="F174" s="219" t="str">
        <f>IF('SRF IMP'!E34="","",'SRF IMP'!E34)</f>
        <v/>
      </c>
      <c r="G174" s="219" t="str">
        <f>IF('SRF IMP'!F34="","",'SRF IMP'!F34)</f>
        <v/>
      </c>
      <c r="H174" s="219" t="str">
        <f>IF('SRF IMP'!G34="","",'SRF IMP'!G34)</f>
        <v/>
      </c>
      <c r="I174" s="219" t="str">
        <f>IF('SRF IMP'!H34="","",'SRF IMP'!H34)</f>
        <v/>
      </c>
      <c r="J174" s="219" t="str">
        <f>IF('SRF IMP'!I34="","",'SRF IMP'!I34)</f>
        <v/>
      </c>
      <c r="K174" s="219" t="str">
        <f>IF('SRF IMP'!J34="","",'SRF IMP'!J34)</f>
        <v/>
      </c>
      <c r="L174" s="219" t="str">
        <f>IF('SRF IMP'!K34="","",'SRF IMP'!K34)</f>
        <v/>
      </c>
      <c r="M174" s="219" t="str">
        <f>IF('SRF IMP'!L34="","",'SRF IMP'!L34)</f>
        <v/>
      </c>
      <c r="N174" s="219" t="str">
        <f>IF('SRF IMP'!M34="","",'SRF IMP'!M34)</f>
        <v/>
      </c>
      <c r="O174" s="219" t="str">
        <f>IF('SRF IMP'!N34="","",'SRF IMP'!N34)</f>
        <v/>
      </c>
      <c r="P174" s="219" t="str">
        <f>IF('SRF IMP'!O34="","",'SRF IMP'!O34)</f>
        <v/>
      </c>
      <c r="Q174" s="219" t="str">
        <f>IF('SRF IMP'!P34="","",'SRF IMP'!P34)</f>
        <v/>
      </c>
      <c r="R174" s="219" t="str">
        <f>IF('SRF IMP'!Q34="","",'SRF IMP'!Q34)</f>
        <v/>
      </c>
      <c r="S174" s="219" t="str">
        <f>IF('SRF IMP'!R34="","",'SRF IMP'!R34)</f>
        <v/>
      </c>
      <c r="T174" s="219" t="str">
        <f>IF('SRF IMP'!S34="","",'SRF IMP'!S34)</f>
        <v/>
      </c>
      <c r="U174" s="219"/>
      <c r="V174" s="219"/>
      <c r="W174" s="219"/>
      <c r="X174" s="219"/>
      <c r="Y174" s="219"/>
      <c r="Z174" s="219"/>
      <c r="AA174" s="221" t="str">
        <f>IF('SRF IMP'!AA34="","",'SRF IMP'!AA34)</f>
        <v/>
      </c>
      <c r="AB174" s="222" t="str">
        <f>IF('SRF IMP'!Z34="","",'SRF IMP'!Z34)</f>
        <v/>
      </c>
      <c r="AC174" s="222" t="str">
        <f>IF('SRF IMP'!AB34="","",'SRF IMP'!AB34)</f>
        <v/>
      </c>
      <c r="AD174" s="223" t="str">
        <f>IF('SRF IMP'!AC34="","",'SRF IMP'!AC34)</f>
        <v/>
      </c>
      <c r="AE174" s="224" t="str">
        <f>IF('SRF IMP'!AD34="","",'SRF IMP'!AD34)</f>
        <v/>
      </c>
      <c r="AF174" s="257" t="str">
        <f>IF('SRF IMP'!AE34="","",'SRF IMP'!AE34)</f>
        <v/>
      </c>
    </row>
    <row r="175" spans="1:32" x14ac:dyDescent="0.15">
      <c r="A175" s="313" t="str">
        <f>IF('SRF IMP'!AE35="","","Print")</f>
        <v/>
      </c>
      <c r="B175" s="218" t="str">
        <f>IF('SRF IMP'!A35="","",'SRF IMP'!A35)</f>
        <v>ADDITIONAL ITEM</v>
      </c>
      <c r="C175" s="219" t="str">
        <f>IF('SRF IMP'!B35="","",'SRF IMP'!B35)</f>
        <v>XX</v>
      </c>
      <c r="D175" s="219" t="str">
        <f>IF('SRF IMP'!C35="","",'SRF IMP'!C35)</f>
        <v/>
      </c>
      <c r="E175" s="219" t="str">
        <f>IF('SRF IMP'!D35="","",'SRF IMP'!D35)</f>
        <v/>
      </c>
      <c r="F175" s="219" t="str">
        <f>IF('SRF IMP'!E35="","",'SRF IMP'!E35)</f>
        <v/>
      </c>
      <c r="G175" s="219" t="str">
        <f>IF('SRF IMP'!F35="","",'SRF IMP'!F35)</f>
        <v/>
      </c>
      <c r="H175" s="219" t="str">
        <f>IF('SRF IMP'!G35="","",'SRF IMP'!G35)</f>
        <v/>
      </c>
      <c r="I175" s="219" t="str">
        <f>IF('SRF IMP'!H35="","",'SRF IMP'!H35)</f>
        <v/>
      </c>
      <c r="J175" s="219" t="str">
        <f>IF('SRF IMP'!I35="","",'SRF IMP'!I35)</f>
        <v/>
      </c>
      <c r="K175" s="219" t="str">
        <f>IF('SRF IMP'!J35="","",'SRF IMP'!J35)</f>
        <v/>
      </c>
      <c r="L175" s="219" t="str">
        <f>IF('SRF IMP'!K35="","",'SRF IMP'!K35)</f>
        <v/>
      </c>
      <c r="M175" s="219" t="str">
        <f>IF('SRF IMP'!L35="","",'SRF IMP'!L35)</f>
        <v/>
      </c>
      <c r="N175" s="219" t="str">
        <f>IF('SRF IMP'!M35="","",'SRF IMP'!M35)</f>
        <v/>
      </c>
      <c r="O175" s="219" t="str">
        <f>IF('SRF IMP'!N35="","",'SRF IMP'!N35)</f>
        <v/>
      </c>
      <c r="P175" s="219" t="str">
        <f>IF('SRF IMP'!O35="","",'SRF IMP'!O35)</f>
        <v/>
      </c>
      <c r="Q175" s="219" t="str">
        <f>IF('SRF IMP'!P35="","",'SRF IMP'!P35)</f>
        <v/>
      </c>
      <c r="R175" s="219" t="str">
        <f>IF('SRF IMP'!Q35="","",'SRF IMP'!Q35)</f>
        <v/>
      </c>
      <c r="S175" s="219" t="str">
        <f>IF('SRF IMP'!R35="","",'SRF IMP'!R35)</f>
        <v/>
      </c>
      <c r="T175" s="219" t="str">
        <f>IF('SRF IMP'!S35="","",'SRF IMP'!S35)</f>
        <v/>
      </c>
      <c r="U175" s="219"/>
      <c r="V175" s="219"/>
      <c r="W175" s="219"/>
      <c r="X175" s="219"/>
      <c r="Y175" s="219"/>
      <c r="Z175" s="219"/>
      <c r="AA175" s="221" t="str">
        <f>IF('SRF IMP'!AA35="","",'SRF IMP'!AA35)</f>
        <v/>
      </c>
      <c r="AB175" s="222" t="str">
        <f>IF('SRF IMP'!Z35="","",'SRF IMP'!Z35)</f>
        <v/>
      </c>
      <c r="AC175" s="222" t="str">
        <f>IF('SRF IMP'!AB35="","",'SRF IMP'!AB35)</f>
        <v/>
      </c>
      <c r="AD175" s="223" t="str">
        <f>IF('SRF IMP'!AC35="","",'SRF IMP'!AC35)</f>
        <v/>
      </c>
      <c r="AE175" s="224" t="str">
        <f>IF('SRF IMP'!AD35="","",'SRF IMP'!AD35)</f>
        <v/>
      </c>
      <c r="AF175" s="257" t="str">
        <f>IF('SRF IMP'!AE35="","",'SRF IMP'!AE35)</f>
        <v/>
      </c>
    </row>
    <row r="176" spans="1:32" x14ac:dyDescent="0.15">
      <c r="A176" s="313" t="str">
        <f>IF('SRF IMP'!AE36="","","Print")</f>
        <v/>
      </c>
      <c r="B176" s="218" t="str">
        <f>IF('SRF IMP'!A36="","",'SRF IMP'!A36)</f>
        <v>ADDITIONAL ITEM</v>
      </c>
      <c r="C176" s="219" t="str">
        <f>IF('SRF IMP'!B36="","",'SRF IMP'!B36)</f>
        <v>XX</v>
      </c>
      <c r="D176" s="219" t="str">
        <f>IF('SRF IMP'!C36="","",'SRF IMP'!C36)</f>
        <v/>
      </c>
      <c r="E176" s="219" t="str">
        <f>IF('SRF IMP'!D36="","",'SRF IMP'!D36)</f>
        <v/>
      </c>
      <c r="F176" s="219" t="str">
        <f>IF('SRF IMP'!E36="","",'SRF IMP'!E36)</f>
        <v/>
      </c>
      <c r="G176" s="219" t="str">
        <f>IF('SRF IMP'!F36="","",'SRF IMP'!F36)</f>
        <v/>
      </c>
      <c r="H176" s="219" t="str">
        <f>IF('SRF IMP'!G36="","",'SRF IMP'!G36)</f>
        <v/>
      </c>
      <c r="I176" s="219" t="str">
        <f>IF('SRF IMP'!H36="","",'SRF IMP'!H36)</f>
        <v/>
      </c>
      <c r="J176" s="219" t="str">
        <f>IF('SRF IMP'!I36="","",'SRF IMP'!I36)</f>
        <v/>
      </c>
      <c r="K176" s="219" t="str">
        <f>IF('SRF IMP'!J36="","",'SRF IMP'!J36)</f>
        <v/>
      </c>
      <c r="L176" s="219" t="str">
        <f>IF('SRF IMP'!K36="","",'SRF IMP'!K36)</f>
        <v/>
      </c>
      <c r="M176" s="219" t="str">
        <f>IF('SRF IMP'!L36="","",'SRF IMP'!L36)</f>
        <v/>
      </c>
      <c r="N176" s="219" t="str">
        <f>IF('SRF IMP'!M36="","",'SRF IMP'!M36)</f>
        <v/>
      </c>
      <c r="O176" s="219" t="str">
        <f>IF('SRF IMP'!N36="","",'SRF IMP'!N36)</f>
        <v/>
      </c>
      <c r="P176" s="219" t="str">
        <f>IF('SRF IMP'!O36="","",'SRF IMP'!O36)</f>
        <v/>
      </c>
      <c r="Q176" s="219" t="str">
        <f>IF('SRF IMP'!P36="","",'SRF IMP'!P36)</f>
        <v/>
      </c>
      <c r="R176" s="219" t="str">
        <f>IF('SRF IMP'!Q36="","",'SRF IMP'!Q36)</f>
        <v/>
      </c>
      <c r="S176" s="219" t="str">
        <f>IF('SRF IMP'!R36="","",'SRF IMP'!R36)</f>
        <v/>
      </c>
      <c r="T176" s="219" t="str">
        <f>IF('SRF IMP'!S36="","",'SRF IMP'!S36)</f>
        <v/>
      </c>
      <c r="U176" s="219"/>
      <c r="V176" s="219"/>
      <c r="W176" s="219"/>
      <c r="X176" s="219"/>
      <c r="Y176" s="219"/>
      <c r="Z176" s="219"/>
      <c r="AA176" s="221" t="str">
        <f>IF('SRF IMP'!AA36="","",'SRF IMP'!AA36)</f>
        <v/>
      </c>
      <c r="AB176" s="222" t="str">
        <f>IF('SRF IMP'!Z36="","",'SRF IMP'!Z36)</f>
        <v/>
      </c>
      <c r="AC176" s="222" t="str">
        <f>IF('SRF IMP'!AB36="","",'SRF IMP'!AB36)</f>
        <v/>
      </c>
      <c r="AD176" s="223" t="str">
        <f>IF('SRF IMP'!AC36="","",'SRF IMP'!AC36)</f>
        <v/>
      </c>
      <c r="AE176" s="224" t="str">
        <f>IF('SRF IMP'!AD36="","",'SRF IMP'!AD36)</f>
        <v/>
      </c>
      <c r="AF176" s="257" t="str">
        <f>IF('SRF IMP'!AE36="","",'SRF IMP'!AE36)</f>
        <v/>
      </c>
    </row>
    <row r="177" spans="1:32" x14ac:dyDescent="0.15">
      <c r="A177" s="313" t="str">
        <f>IF(AF177&gt;0,"Print","")</f>
        <v/>
      </c>
      <c r="B177" s="225"/>
      <c r="C177" s="226"/>
      <c r="D177" s="226"/>
      <c r="E177" s="226"/>
      <c r="F177" s="226"/>
      <c r="G177" s="226"/>
      <c r="H177" s="226"/>
      <c r="I177" s="226"/>
      <c r="J177" s="226"/>
      <c r="K177" s="226"/>
      <c r="L177" s="226"/>
      <c r="M177" s="226"/>
      <c r="N177" s="226"/>
      <c r="O177" s="226"/>
      <c r="P177" s="226"/>
      <c r="Q177" s="226"/>
      <c r="R177" s="226"/>
      <c r="S177" s="226"/>
      <c r="T177" s="226"/>
      <c r="U177" s="226"/>
      <c r="V177" s="226"/>
      <c r="W177" s="226"/>
      <c r="X177" s="226"/>
      <c r="Y177" s="226"/>
      <c r="Z177" s="226"/>
      <c r="AA177" s="227"/>
      <c r="AB177" s="226"/>
      <c r="AC177" s="226"/>
      <c r="AD177" s="228"/>
      <c r="AE177" s="229" t="str">
        <f>IF('SRF IMP'!AD37="","",'SRF IMP'!AD37)</f>
        <v>SUBTOTAL:</v>
      </c>
      <c r="AF177" s="258" t="str">
        <f>IF('SRF IMP'!AE37="","",'SRF IMP'!AE37)</f>
        <v/>
      </c>
    </row>
    <row r="178" spans="1:32" x14ac:dyDescent="0.15">
      <c r="A178" s="313" t="str">
        <f>IF(AND(AF177&gt;0,AF204&gt;0),"Print",IF(AF204&gt;0,"Print",""))</f>
        <v/>
      </c>
      <c r="B178" s="230"/>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4"/>
      <c r="AB178" s="193"/>
      <c r="AC178" s="193"/>
      <c r="AD178" s="211"/>
      <c r="AE178" s="211"/>
      <c r="AF178" s="374" t="str">
        <f>IF('SRF IMP'!AE38="","",'SRF IMP'!AE38)</f>
        <v/>
      </c>
    </row>
    <row r="179" spans="1:32" x14ac:dyDescent="0.15">
      <c r="A179" s="313" t="str">
        <f>IF(AF204&gt;0,"Print","")</f>
        <v/>
      </c>
      <c r="B179" s="325" t="str">
        <f>IF('SRF IMP'!A39="","",'SRF IMP'!A39)</f>
        <v>PAVEMENT</v>
      </c>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4"/>
      <c r="AB179" s="193"/>
      <c r="AC179" s="193"/>
      <c r="AD179" s="211"/>
      <c r="AE179" s="211"/>
      <c r="AF179" s="255"/>
    </row>
    <row r="180" spans="1:32" x14ac:dyDescent="0.15">
      <c r="A180" s="313" t="str">
        <f>IF('SRF IMP'!AE40="","","Print")</f>
        <v/>
      </c>
      <c r="B180" s="218" t="str">
        <f>IF('SRF IMP'!A40="","",'SRF IMP'!A40)</f>
        <v xml:space="preserve">PAVEMENT DESIGN, PER SDG-113 (SCHEDULE J) </v>
      </c>
      <c r="C180" s="219" t="str">
        <f>IF('SRF IMP'!B40="","",'SRF IMP'!B40)</f>
        <v>SF</v>
      </c>
      <c r="D180" s="219" t="str">
        <f>IF('SRF IMP'!C40="","",'SRF IMP'!C40)</f>
        <v xml:space="preserve"> </v>
      </c>
      <c r="E180" s="219" t="str">
        <f>IF('SRF IMP'!D40="","",'SRF IMP'!D40)</f>
        <v/>
      </c>
      <c r="F180" s="219" t="str">
        <f>IF('SRF IMP'!E40="","",'SRF IMP'!E40)</f>
        <v/>
      </c>
      <c r="G180" s="219" t="str">
        <f>IF('SRF IMP'!F40="","",'SRF IMP'!F40)</f>
        <v/>
      </c>
      <c r="H180" s="219" t="str">
        <f>IF('SRF IMP'!G40="","",'SRF IMP'!G40)</f>
        <v/>
      </c>
      <c r="I180" s="219" t="str">
        <f>IF('SRF IMP'!H40="","",'SRF IMP'!H40)</f>
        <v/>
      </c>
      <c r="J180" s="219" t="str">
        <f>IF('SRF IMP'!I40="","",'SRF IMP'!I40)</f>
        <v/>
      </c>
      <c r="K180" s="219" t="str">
        <f>IF('SRF IMP'!J40="","",'SRF IMP'!J40)</f>
        <v/>
      </c>
      <c r="L180" s="219" t="str">
        <f>IF('SRF IMP'!K40="","",'SRF IMP'!K40)</f>
        <v/>
      </c>
      <c r="M180" s="219" t="str">
        <f>IF('SRF IMP'!L40="","",'SRF IMP'!L40)</f>
        <v/>
      </c>
      <c r="N180" s="219" t="str">
        <f>IF('SRF IMP'!M40="","",'SRF IMP'!M40)</f>
        <v/>
      </c>
      <c r="O180" s="219" t="str">
        <f>IF('SRF IMP'!N40="","",'SRF IMP'!N40)</f>
        <v/>
      </c>
      <c r="P180" s="219" t="str">
        <f>IF('SRF IMP'!O40="","",'SRF IMP'!O40)</f>
        <v/>
      </c>
      <c r="Q180" s="219" t="str">
        <f>IF('SRF IMP'!P40="","",'SRF IMP'!P40)</f>
        <v/>
      </c>
      <c r="R180" s="219" t="str">
        <f>IF('SRF IMP'!Q40="","",'SRF IMP'!Q40)</f>
        <v/>
      </c>
      <c r="S180" s="219" t="str">
        <f>IF('SRF IMP'!R40="","",'SRF IMP'!R40)</f>
        <v/>
      </c>
      <c r="T180" s="219" t="str">
        <f>IF('SRF IMP'!S40="","",'SRF IMP'!S40)</f>
        <v/>
      </c>
      <c r="U180" s="219"/>
      <c r="V180" s="219"/>
      <c r="W180" s="219"/>
      <c r="X180" s="219"/>
      <c r="Y180" s="219"/>
      <c r="Z180" s="219"/>
      <c r="AA180" s="221" t="str">
        <f>IF('SRF IMP'!AA40="","",'SRF IMP'!AA40)</f>
        <v/>
      </c>
      <c r="AB180" s="232" t="str">
        <f>IF('SRF IMP'!Z40="","",'SRF IMP'!Z40)</f>
        <v/>
      </c>
      <c r="AC180" s="232" t="str">
        <f>IF('SRF IMP'!AB40="","",'SRF IMP'!AB40)</f>
        <v/>
      </c>
      <c r="AD180" s="223">
        <f>IF('SRF IMP'!AC40="","",'SRF IMP'!AC40)</f>
        <v>8.4</v>
      </c>
      <c r="AE180" s="224" t="str">
        <f>IF('SRF IMP'!AD40="","",'SRF IMP'!AD40)</f>
        <v/>
      </c>
      <c r="AF180" s="257" t="str">
        <f>IF('SRF IMP'!AE40="","",'SRF IMP'!AE40)</f>
        <v/>
      </c>
    </row>
    <row r="181" spans="1:32" x14ac:dyDescent="0.15">
      <c r="A181" s="313" t="str">
        <f>IF('SRF IMP'!AE41="","","Print")</f>
        <v/>
      </c>
      <c r="B181" s="218" t="str">
        <f>IF('SRF IMP'!A41="","",'SRF IMP'!A41)</f>
        <v>AC PAVING (1" SURFACE)</v>
      </c>
      <c r="C181" s="219" t="str">
        <f>IF('SRF IMP'!B41="","",'SRF IMP'!B41)</f>
        <v>SF</v>
      </c>
      <c r="D181" s="219" t="str">
        <f>IF('SRF IMP'!C41="","",'SRF IMP'!C41)</f>
        <v xml:space="preserve"> </v>
      </c>
      <c r="E181" s="219" t="str">
        <f>IF('SRF IMP'!D41="","",'SRF IMP'!D41)</f>
        <v/>
      </c>
      <c r="F181" s="219" t="str">
        <f>IF('SRF IMP'!E41="","",'SRF IMP'!E41)</f>
        <v/>
      </c>
      <c r="G181" s="219" t="str">
        <f>IF('SRF IMP'!F41="","",'SRF IMP'!F41)</f>
        <v/>
      </c>
      <c r="H181" s="219" t="str">
        <f>IF('SRF IMP'!G41="","",'SRF IMP'!G41)</f>
        <v/>
      </c>
      <c r="I181" s="219" t="str">
        <f>IF('SRF IMP'!H41="","",'SRF IMP'!H41)</f>
        <v/>
      </c>
      <c r="J181" s="219" t="str">
        <f>IF('SRF IMP'!I41="","",'SRF IMP'!I41)</f>
        <v/>
      </c>
      <c r="K181" s="219" t="str">
        <f>IF('SRF IMP'!J41="","",'SRF IMP'!J41)</f>
        <v/>
      </c>
      <c r="L181" s="219" t="str">
        <f>IF('SRF IMP'!K41="","",'SRF IMP'!K41)</f>
        <v/>
      </c>
      <c r="M181" s="219" t="str">
        <f>IF('SRF IMP'!L41="","",'SRF IMP'!L41)</f>
        <v/>
      </c>
      <c r="N181" s="219" t="str">
        <f>IF('SRF IMP'!M41="","",'SRF IMP'!M41)</f>
        <v/>
      </c>
      <c r="O181" s="219" t="str">
        <f>IF('SRF IMP'!N41="","",'SRF IMP'!N41)</f>
        <v/>
      </c>
      <c r="P181" s="219" t="str">
        <f>IF('SRF IMP'!O41="","",'SRF IMP'!O41)</f>
        <v/>
      </c>
      <c r="Q181" s="219" t="str">
        <f>IF('SRF IMP'!P41="","",'SRF IMP'!P41)</f>
        <v/>
      </c>
      <c r="R181" s="219" t="str">
        <f>IF('SRF IMP'!Q41="","",'SRF IMP'!Q41)</f>
        <v/>
      </c>
      <c r="S181" s="219" t="str">
        <f>IF('SRF IMP'!R41="","",'SRF IMP'!R41)</f>
        <v/>
      </c>
      <c r="T181" s="219" t="str">
        <f>IF('SRF IMP'!S41="","",'SRF IMP'!S41)</f>
        <v/>
      </c>
      <c r="U181" s="219"/>
      <c r="V181" s="219"/>
      <c r="W181" s="219"/>
      <c r="X181" s="219"/>
      <c r="Y181" s="219"/>
      <c r="Z181" s="219"/>
      <c r="AA181" s="221" t="str">
        <f>IF('SRF IMP'!AA41="","",'SRF IMP'!AA41)</f>
        <v/>
      </c>
      <c r="AB181" s="232" t="str">
        <f>IF('SRF IMP'!Z41="","",'SRF IMP'!Z41)</f>
        <v/>
      </c>
      <c r="AC181" s="232" t="str">
        <f>IF('SRF IMP'!AB41="","",'SRF IMP'!AB41)</f>
        <v/>
      </c>
      <c r="AD181" s="223">
        <f>IF('SRF IMP'!AC41="","",'SRF IMP'!AC41)</f>
        <v>1.26</v>
      </c>
      <c r="AE181" s="224" t="str">
        <f>IF('SRF IMP'!AD41="","",'SRF IMP'!AD41)</f>
        <v/>
      </c>
      <c r="AF181" s="257" t="str">
        <f>IF('SRF IMP'!AE41="","",'SRF IMP'!AE41)</f>
        <v/>
      </c>
    </row>
    <row r="182" spans="1:32" x14ac:dyDescent="0.15">
      <c r="A182" s="313" t="str">
        <f>IF('SRF IMP'!AE42="","","Print")</f>
        <v/>
      </c>
      <c r="B182" s="218" t="str">
        <f>IF('SRF IMP'!A42="","",'SRF IMP'!A42)</f>
        <v>AC PAVING (2" SURFACE)</v>
      </c>
      <c r="C182" s="219" t="str">
        <f>IF('SRF IMP'!B42="","",'SRF IMP'!B42)</f>
        <v>SF</v>
      </c>
      <c r="D182" s="219" t="str">
        <f>IF('SRF IMP'!C42="","",'SRF IMP'!C42)</f>
        <v xml:space="preserve"> </v>
      </c>
      <c r="E182" s="219" t="str">
        <f>IF('SRF IMP'!D42="","",'SRF IMP'!D42)</f>
        <v/>
      </c>
      <c r="F182" s="219" t="str">
        <f>IF('SRF IMP'!E42="","",'SRF IMP'!E42)</f>
        <v/>
      </c>
      <c r="G182" s="219" t="str">
        <f>IF('SRF IMP'!F42="","",'SRF IMP'!F42)</f>
        <v/>
      </c>
      <c r="H182" s="219" t="str">
        <f>IF('SRF IMP'!G42="","",'SRF IMP'!G42)</f>
        <v/>
      </c>
      <c r="I182" s="219" t="str">
        <f>IF('SRF IMP'!H42="","",'SRF IMP'!H42)</f>
        <v/>
      </c>
      <c r="J182" s="219" t="str">
        <f>IF('SRF IMP'!I42="","",'SRF IMP'!I42)</f>
        <v/>
      </c>
      <c r="K182" s="219" t="str">
        <f>IF('SRF IMP'!J42="","",'SRF IMP'!J42)</f>
        <v/>
      </c>
      <c r="L182" s="219" t="str">
        <f>IF('SRF IMP'!K42="","",'SRF IMP'!K42)</f>
        <v/>
      </c>
      <c r="M182" s="219" t="str">
        <f>IF('SRF IMP'!L42="","",'SRF IMP'!L42)</f>
        <v/>
      </c>
      <c r="N182" s="219" t="str">
        <f>IF('SRF IMP'!M42="","",'SRF IMP'!M42)</f>
        <v/>
      </c>
      <c r="O182" s="219" t="str">
        <f>IF('SRF IMP'!N42="","",'SRF IMP'!N42)</f>
        <v/>
      </c>
      <c r="P182" s="219" t="str">
        <f>IF('SRF IMP'!O42="","",'SRF IMP'!O42)</f>
        <v/>
      </c>
      <c r="Q182" s="219" t="str">
        <f>IF('SRF IMP'!P42="","",'SRF IMP'!P42)</f>
        <v/>
      </c>
      <c r="R182" s="219" t="str">
        <f>IF('SRF IMP'!Q42="","",'SRF IMP'!Q42)</f>
        <v/>
      </c>
      <c r="S182" s="219" t="str">
        <f>IF('SRF IMP'!R42="","",'SRF IMP'!R42)</f>
        <v/>
      </c>
      <c r="T182" s="219" t="str">
        <f>IF('SRF IMP'!S42="","",'SRF IMP'!S42)</f>
        <v/>
      </c>
      <c r="U182" s="219"/>
      <c r="V182" s="219"/>
      <c r="W182" s="219"/>
      <c r="X182" s="219"/>
      <c r="Y182" s="219"/>
      <c r="Z182" s="219"/>
      <c r="AA182" s="221" t="str">
        <f>IF('SRF IMP'!AA42="","",'SRF IMP'!AA42)</f>
        <v/>
      </c>
      <c r="AB182" s="232" t="str">
        <f>IF('SRF IMP'!Z42="","",'SRF IMP'!Z42)</f>
        <v/>
      </c>
      <c r="AC182" s="232" t="str">
        <f>IF('SRF IMP'!AB42="","",'SRF IMP'!AB42)</f>
        <v/>
      </c>
      <c r="AD182" s="223">
        <f>IF('SRF IMP'!AC42="","",'SRF IMP'!AC42)</f>
        <v>1.68</v>
      </c>
      <c r="AE182" s="224" t="str">
        <f>IF('SRF IMP'!AD42="","",'SRF IMP'!AD42)</f>
        <v/>
      </c>
      <c r="AF182" s="257" t="str">
        <f>IF('SRF IMP'!AE42="","",'SRF IMP'!AE42)</f>
        <v/>
      </c>
    </row>
    <row r="183" spans="1:32" x14ac:dyDescent="0.15">
      <c r="A183" s="313" t="str">
        <f>IF('SRF IMP'!AE43="","","Print")</f>
        <v/>
      </c>
      <c r="B183" s="218" t="str">
        <f>IF('SRF IMP'!A43="","",'SRF IMP'!A43)</f>
        <v>AC PAVING (3" SURFACE)</v>
      </c>
      <c r="C183" s="219" t="str">
        <f>IF('SRF IMP'!B43="","",'SRF IMP'!B43)</f>
        <v>SF</v>
      </c>
      <c r="D183" s="219" t="str">
        <f>IF('SRF IMP'!C43="","",'SRF IMP'!C43)</f>
        <v xml:space="preserve"> </v>
      </c>
      <c r="E183" s="219" t="str">
        <f>IF('SRF IMP'!D43="","",'SRF IMP'!D43)</f>
        <v/>
      </c>
      <c r="F183" s="219" t="str">
        <f>IF('SRF IMP'!E43="","",'SRF IMP'!E43)</f>
        <v/>
      </c>
      <c r="G183" s="219" t="str">
        <f>IF('SRF IMP'!F43="","",'SRF IMP'!F43)</f>
        <v/>
      </c>
      <c r="H183" s="219" t="str">
        <f>IF('SRF IMP'!G43="","",'SRF IMP'!G43)</f>
        <v/>
      </c>
      <c r="I183" s="219" t="str">
        <f>IF('SRF IMP'!H43="","",'SRF IMP'!H43)</f>
        <v/>
      </c>
      <c r="J183" s="219" t="str">
        <f>IF('SRF IMP'!I43="","",'SRF IMP'!I43)</f>
        <v/>
      </c>
      <c r="K183" s="219" t="str">
        <f>IF('SRF IMP'!J43="","",'SRF IMP'!J43)</f>
        <v/>
      </c>
      <c r="L183" s="219" t="str">
        <f>IF('SRF IMP'!K43="","",'SRF IMP'!K43)</f>
        <v/>
      </c>
      <c r="M183" s="219" t="str">
        <f>IF('SRF IMP'!L43="","",'SRF IMP'!L43)</f>
        <v/>
      </c>
      <c r="N183" s="219" t="str">
        <f>IF('SRF IMP'!M43="","",'SRF IMP'!M43)</f>
        <v/>
      </c>
      <c r="O183" s="219" t="str">
        <f>IF('SRF IMP'!N43="","",'SRF IMP'!N43)</f>
        <v/>
      </c>
      <c r="P183" s="219" t="str">
        <f>IF('SRF IMP'!O43="","",'SRF IMP'!O43)</f>
        <v/>
      </c>
      <c r="Q183" s="219" t="str">
        <f>IF('SRF IMP'!P43="","",'SRF IMP'!P43)</f>
        <v/>
      </c>
      <c r="R183" s="219" t="str">
        <f>IF('SRF IMP'!Q43="","",'SRF IMP'!Q43)</f>
        <v/>
      </c>
      <c r="S183" s="219" t="str">
        <f>IF('SRF IMP'!R43="","",'SRF IMP'!R43)</f>
        <v/>
      </c>
      <c r="T183" s="219" t="str">
        <f>IF('SRF IMP'!S43="","",'SRF IMP'!S43)</f>
        <v/>
      </c>
      <c r="U183" s="219"/>
      <c r="V183" s="219"/>
      <c r="W183" s="219"/>
      <c r="X183" s="219"/>
      <c r="Y183" s="219"/>
      <c r="Z183" s="219"/>
      <c r="AA183" s="221" t="str">
        <f>IF('SRF IMP'!AA43="","",'SRF IMP'!AA43)</f>
        <v/>
      </c>
      <c r="AB183" s="232" t="str">
        <f>IF('SRF IMP'!Z43="","",'SRF IMP'!Z43)</f>
        <v/>
      </c>
      <c r="AC183" s="232" t="str">
        <f>IF('SRF IMP'!AB43="","",'SRF IMP'!AB43)</f>
        <v/>
      </c>
      <c r="AD183" s="223">
        <f>IF('SRF IMP'!AC43="","",'SRF IMP'!AC43)</f>
        <v>2.1800000000000002</v>
      </c>
      <c r="AE183" s="224" t="str">
        <f>IF('SRF IMP'!AD43="","",'SRF IMP'!AD43)</f>
        <v/>
      </c>
      <c r="AF183" s="257" t="str">
        <f>IF('SRF IMP'!AE43="","",'SRF IMP'!AE43)</f>
        <v/>
      </c>
    </row>
    <row r="184" spans="1:32" x14ac:dyDescent="0.15">
      <c r="A184" s="313" t="str">
        <f>IF('SRF IMP'!AE44="","","Print")</f>
        <v/>
      </c>
      <c r="B184" s="218" t="str">
        <f>IF('SRF IMP'!A44="","",'SRF IMP'!A44)</f>
        <v>AC PAVING (4" SURFACE)</v>
      </c>
      <c r="C184" s="219" t="str">
        <f>IF('SRF IMP'!B44="","",'SRF IMP'!B44)</f>
        <v>SF</v>
      </c>
      <c r="D184" s="219" t="str">
        <f>IF('SRF IMP'!C44="","",'SRF IMP'!C44)</f>
        <v/>
      </c>
      <c r="E184" s="219" t="str">
        <f>IF('SRF IMP'!D44="","",'SRF IMP'!D44)</f>
        <v/>
      </c>
      <c r="F184" s="219" t="str">
        <f>IF('SRF IMP'!E44="","",'SRF IMP'!E44)</f>
        <v/>
      </c>
      <c r="G184" s="219" t="str">
        <f>IF('SRF IMP'!F44="","",'SRF IMP'!F44)</f>
        <v/>
      </c>
      <c r="H184" s="219" t="str">
        <f>IF('SRF IMP'!G44="","",'SRF IMP'!G44)</f>
        <v/>
      </c>
      <c r="I184" s="219" t="str">
        <f>IF('SRF IMP'!H44="","",'SRF IMP'!H44)</f>
        <v/>
      </c>
      <c r="J184" s="219" t="str">
        <f>IF('SRF IMP'!I44="","",'SRF IMP'!I44)</f>
        <v/>
      </c>
      <c r="K184" s="219" t="str">
        <f>IF('SRF IMP'!J44="","",'SRF IMP'!J44)</f>
        <v/>
      </c>
      <c r="L184" s="219" t="str">
        <f>IF('SRF IMP'!K44="","",'SRF IMP'!K44)</f>
        <v/>
      </c>
      <c r="M184" s="219" t="str">
        <f>IF('SRF IMP'!L44="","",'SRF IMP'!L44)</f>
        <v/>
      </c>
      <c r="N184" s="219" t="str">
        <f>IF('SRF IMP'!M44="","",'SRF IMP'!M44)</f>
        <v/>
      </c>
      <c r="O184" s="219" t="str">
        <f>IF('SRF IMP'!N44="","",'SRF IMP'!N44)</f>
        <v/>
      </c>
      <c r="P184" s="219" t="str">
        <f>IF('SRF IMP'!O44="","",'SRF IMP'!O44)</f>
        <v/>
      </c>
      <c r="Q184" s="219" t="str">
        <f>IF('SRF IMP'!P44="","",'SRF IMP'!P44)</f>
        <v/>
      </c>
      <c r="R184" s="219" t="str">
        <f>IF('SRF IMP'!Q44="","",'SRF IMP'!Q44)</f>
        <v/>
      </c>
      <c r="S184" s="219" t="str">
        <f>IF('SRF IMP'!R44="","",'SRF IMP'!R44)</f>
        <v/>
      </c>
      <c r="T184" s="219" t="str">
        <f>IF('SRF IMP'!S44="","",'SRF IMP'!S44)</f>
        <v/>
      </c>
      <c r="U184" s="219"/>
      <c r="V184" s="219"/>
      <c r="W184" s="219"/>
      <c r="X184" s="219"/>
      <c r="Y184" s="219"/>
      <c r="Z184" s="219"/>
      <c r="AA184" s="221" t="str">
        <f>IF('SRF IMP'!AA44="","",'SRF IMP'!AA44)</f>
        <v/>
      </c>
      <c r="AB184" s="232" t="str">
        <f>IF('SRF IMP'!Z44="","",'SRF IMP'!Z44)</f>
        <v/>
      </c>
      <c r="AC184" s="232" t="str">
        <f>IF('SRF IMP'!AB44="","",'SRF IMP'!AB44)</f>
        <v/>
      </c>
      <c r="AD184" s="223">
        <f>IF('SRF IMP'!AC44="","",'SRF IMP'!AC44)</f>
        <v>2.94</v>
      </c>
      <c r="AE184" s="224" t="str">
        <f>IF('SRF IMP'!AD44="","",'SRF IMP'!AD44)</f>
        <v/>
      </c>
      <c r="AF184" s="257" t="str">
        <f>IF('SRF IMP'!AE44="","",'SRF IMP'!AE44)</f>
        <v/>
      </c>
    </row>
    <row r="185" spans="1:32" x14ac:dyDescent="0.15">
      <c r="A185" s="313" t="str">
        <f>IF('SRF IMP'!AE45="","","Print")</f>
        <v/>
      </c>
      <c r="B185" s="218" t="str">
        <f>IF('SRF IMP'!A45="","",'SRF IMP'!A45)</f>
        <v>AC PAVING (5" SURFACE)</v>
      </c>
      <c r="C185" s="219" t="str">
        <f>IF('SRF IMP'!B45="","",'SRF IMP'!B45)</f>
        <v>SF</v>
      </c>
      <c r="D185" s="219" t="str">
        <f>IF('SRF IMP'!C45="","",'SRF IMP'!C45)</f>
        <v/>
      </c>
      <c r="E185" s="219" t="str">
        <f>IF('SRF IMP'!D45="","",'SRF IMP'!D45)</f>
        <v/>
      </c>
      <c r="F185" s="219" t="str">
        <f>IF('SRF IMP'!E45="","",'SRF IMP'!E45)</f>
        <v/>
      </c>
      <c r="G185" s="219" t="str">
        <f>IF('SRF IMP'!F45="","",'SRF IMP'!F45)</f>
        <v/>
      </c>
      <c r="H185" s="219" t="str">
        <f>IF('SRF IMP'!G45="","",'SRF IMP'!G45)</f>
        <v/>
      </c>
      <c r="I185" s="219" t="str">
        <f>IF('SRF IMP'!H45="","",'SRF IMP'!H45)</f>
        <v/>
      </c>
      <c r="J185" s="219" t="str">
        <f>IF('SRF IMP'!I45="","",'SRF IMP'!I45)</f>
        <v/>
      </c>
      <c r="K185" s="219" t="str">
        <f>IF('SRF IMP'!J45="","",'SRF IMP'!J45)</f>
        <v/>
      </c>
      <c r="L185" s="219" t="str">
        <f>IF('SRF IMP'!K45="","",'SRF IMP'!K45)</f>
        <v/>
      </c>
      <c r="M185" s="219" t="str">
        <f>IF('SRF IMP'!L45="","",'SRF IMP'!L45)</f>
        <v/>
      </c>
      <c r="N185" s="219" t="str">
        <f>IF('SRF IMP'!M45="","",'SRF IMP'!M45)</f>
        <v/>
      </c>
      <c r="O185" s="219" t="str">
        <f>IF('SRF IMP'!N45="","",'SRF IMP'!N45)</f>
        <v/>
      </c>
      <c r="P185" s="219" t="str">
        <f>IF('SRF IMP'!O45="","",'SRF IMP'!O45)</f>
        <v/>
      </c>
      <c r="Q185" s="219" t="str">
        <f>IF('SRF IMP'!P45="","",'SRF IMP'!P45)</f>
        <v/>
      </c>
      <c r="R185" s="219" t="str">
        <f>IF('SRF IMP'!Q45="","",'SRF IMP'!Q45)</f>
        <v/>
      </c>
      <c r="S185" s="219" t="str">
        <f>IF('SRF IMP'!R45="","",'SRF IMP'!R45)</f>
        <v/>
      </c>
      <c r="T185" s="219" t="str">
        <f>IF('SRF IMP'!S45="","",'SRF IMP'!S45)</f>
        <v/>
      </c>
      <c r="U185" s="219"/>
      <c r="V185" s="219"/>
      <c r="W185" s="219"/>
      <c r="X185" s="219"/>
      <c r="Y185" s="219"/>
      <c r="Z185" s="219"/>
      <c r="AA185" s="221" t="str">
        <f>IF('SRF IMP'!AA45="","",'SRF IMP'!AA45)</f>
        <v/>
      </c>
      <c r="AB185" s="232" t="str">
        <f>IF('SRF IMP'!Z45="","",'SRF IMP'!Z45)</f>
        <v/>
      </c>
      <c r="AC185" s="232" t="str">
        <f>IF('SRF IMP'!AB45="","",'SRF IMP'!AB45)</f>
        <v/>
      </c>
      <c r="AD185" s="223">
        <f>IF('SRF IMP'!AC45="","",'SRF IMP'!AC45)</f>
        <v>3.61</v>
      </c>
      <c r="AE185" s="224" t="str">
        <f>IF('SRF IMP'!AD45="","",'SRF IMP'!AD45)</f>
        <v/>
      </c>
      <c r="AF185" s="257" t="str">
        <f>IF('SRF IMP'!AE45="","",'SRF IMP'!AE45)</f>
        <v/>
      </c>
    </row>
    <row r="186" spans="1:32" x14ac:dyDescent="0.15">
      <c r="A186" s="313" t="str">
        <f>IF('SRF IMP'!AE46="","","Print")</f>
        <v/>
      </c>
      <c r="B186" s="218" t="str">
        <f>IF('SRF IMP'!A46="","",'SRF IMP'!A46)</f>
        <v>CTB PAVING (4" SURFACE)</v>
      </c>
      <c r="C186" s="219" t="str">
        <f>IF('SRF IMP'!B46="","",'SRF IMP'!B46)</f>
        <v>SF</v>
      </c>
      <c r="D186" s="219" t="str">
        <f>IF('SRF IMP'!C46="","",'SRF IMP'!C46)</f>
        <v/>
      </c>
      <c r="E186" s="219" t="str">
        <f>IF('SRF IMP'!D46="","",'SRF IMP'!D46)</f>
        <v/>
      </c>
      <c r="F186" s="219" t="str">
        <f>IF('SRF IMP'!E46="","",'SRF IMP'!E46)</f>
        <v/>
      </c>
      <c r="G186" s="219" t="str">
        <f>IF('SRF IMP'!F46="","",'SRF IMP'!F46)</f>
        <v/>
      </c>
      <c r="H186" s="219" t="str">
        <f>IF('SRF IMP'!G46="","",'SRF IMP'!G46)</f>
        <v/>
      </c>
      <c r="I186" s="219" t="str">
        <f>IF('SRF IMP'!H46="","",'SRF IMP'!H46)</f>
        <v/>
      </c>
      <c r="J186" s="219" t="str">
        <f>IF('SRF IMP'!I46="","",'SRF IMP'!I46)</f>
        <v/>
      </c>
      <c r="K186" s="219" t="str">
        <f>IF('SRF IMP'!J46="","",'SRF IMP'!J46)</f>
        <v/>
      </c>
      <c r="L186" s="219" t="str">
        <f>IF('SRF IMP'!K46="","",'SRF IMP'!K46)</f>
        <v/>
      </c>
      <c r="M186" s="219" t="str">
        <f>IF('SRF IMP'!L46="","",'SRF IMP'!L46)</f>
        <v/>
      </c>
      <c r="N186" s="219" t="str">
        <f>IF('SRF IMP'!M46="","",'SRF IMP'!M46)</f>
        <v/>
      </c>
      <c r="O186" s="219" t="str">
        <f>IF('SRF IMP'!N46="","",'SRF IMP'!N46)</f>
        <v/>
      </c>
      <c r="P186" s="219" t="str">
        <f>IF('SRF IMP'!O46="","",'SRF IMP'!O46)</f>
        <v/>
      </c>
      <c r="Q186" s="219" t="str">
        <f>IF('SRF IMP'!P46="","",'SRF IMP'!P46)</f>
        <v/>
      </c>
      <c r="R186" s="219" t="str">
        <f>IF('SRF IMP'!Q46="","",'SRF IMP'!Q46)</f>
        <v/>
      </c>
      <c r="S186" s="219" t="str">
        <f>IF('SRF IMP'!R46="","",'SRF IMP'!R46)</f>
        <v/>
      </c>
      <c r="T186" s="219" t="str">
        <f>IF('SRF IMP'!S46="","",'SRF IMP'!S46)</f>
        <v/>
      </c>
      <c r="U186" s="219"/>
      <c r="V186" s="219"/>
      <c r="W186" s="219"/>
      <c r="X186" s="219"/>
      <c r="Y186" s="219"/>
      <c r="Z186" s="219"/>
      <c r="AA186" s="221" t="str">
        <f>IF('SRF IMP'!AA46="","",'SRF IMP'!AA46)</f>
        <v/>
      </c>
      <c r="AB186" s="232" t="str">
        <f>IF('SRF IMP'!Z46="","",'SRF IMP'!Z46)</f>
        <v/>
      </c>
      <c r="AC186" s="232" t="str">
        <f>IF('SRF IMP'!AB46="","",'SRF IMP'!AB46)</f>
        <v/>
      </c>
      <c r="AD186" s="223">
        <f>IF('SRF IMP'!AC46="","",'SRF IMP'!AC46)</f>
        <v>1.68</v>
      </c>
      <c r="AE186" s="224" t="str">
        <f>IF('SRF IMP'!AD46="","",'SRF IMP'!AD46)</f>
        <v/>
      </c>
      <c r="AF186" s="257" t="str">
        <f>IF('SRF IMP'!AE46="","",'SRF IMP'!AE46)</f>
        <v/>
      </c>
    </row>
    <row r="187" spans="1:32" x14ac:dyDescent="0.15">
      <c r="A187" s="313" t="str">
        <f>IF('SRF IMP'!AE47="","","Print")</f>
        <v/>
      </c>
      <c r="B187" s="218" t="str">
        <f>IF('SRF IMP'!A47="","",'SRF IMP'!A47)</f>
        <v>CTB PAVING (6" SURFACE)</v>
      </c>
      <c r="C187" s="219" t="str">
        <f>IF('SRF IMP'!B47="","",'SRF IMP'!B47)</f>
        <v>SF</v>
      </c>
      <c r="D187" s="219" t="str">
        <f>IF('SRF IMP'!C47="","",'SRF IMP'!C47)</f>
        <v/>
      </c>
      <c r="E187" s="219" t="str">
        <f>IF('SRF IMP'!D47="","",'SRF IMP'!D47)</f>
        <v/>
      </c>
      <c r="F187" s="219" t="str">
        <f>IF('SRF IMP'!E47="","",'SRF IMP'!E47)</f>
        <v/>
      </c>
      <c r="G187" s="219" t="str">
        <f>IF('SRF IMP'!F47="","",'SRF IMP'!F47)</f>
        <v/>
      </c>
      <c r="H187" s="219" t="str">
        <f>IF('SRF IMP'!G47="","",'SRF IMP'!G47)</f>
        <v/>
      </c>
      <c r="I187" s="219" t="str">
        <f>IF('SRF IMP'!H47="","",'SRF IMP'!H47)</f>
        <v/>
      </c>
      <c r="J187" s="219" t="str">
        <f>IF('SRF IMP'!I47="","",'SRF IMP'!I47)</f>
        <v/>
      </c>
      <c r="K187" s="219" t="str">
        <f>IF('SRF IMP'!J47="","",'SRF IMP'!J47)</f>
        <v/>
      </c>
      <c r="L187" s="219" t="str">
        <f>IF('SRF IMP'!K47="","",'SRF IMP'!K47)</f>
        <v/>
      </c>
      <c r="M187" s="219" t="str">
        <f>IF('SRF IMP'!L47="","",'SRF IMP'!L47)</f>
        <v/>
      </c>
      <c r="N187" s="219" t="str">
        <f>IF('SRF IMP'!M47="","",'SRF IMP'!M47)</f>
        <v/>
      </c>
      <c r="O187" s="219" t="str">
        <f>IF('SRF IMP'!N47="","",'SRF IMP'!N47)</f>
        <v/>
      </c>
      <c r="P187" s="219" t="str">
        <f>IF('SRF IMP'!O47="","",'SRF IMP'!O47)</f>
        <v/>
      </c>
      <c r="Q187" s="219" t="str">
        <f>IF('SRF IMP'!P47="","",'SRF IMP'!P47)</f>
        <v/>
      </c>
      <c r="R187" s="219" t="str">
        <f>IF('SRF IMP'!Q47="","",'SRF IMP'!Q47)</f>
        <v/>
      </c>
      <c r="S187" s="219" t="str">
        <f>IF('SRF IMP'!R47="","",'SRF IMP'!R47)</f>
        <v/>
      </c>
      <c r="T187" s="219" t="str">
        <f>IF('SRF IMP'!S47="","",'SRF IMP'!S47)</f>
        <v/>
      </c>
      <c r="U187" s="219"/>
      <c r="V187" s="219"/>
      <c r="W187" s="219"/>
      <c r="X187" s="219"/>
      <c r="Y187" s="219"/>
      <c r="Z187" s="219"/>
      <c r="AA187" s="221" t="str">
        <f>IF('SRF IMP'!AA47="","",'SRF IMP'!AA47)</f>
        <v/>
      </c>
      <c r="AB187" s="232" t="str">
        <f>IF('SRF IMP'!Z47="","",'SRF IMP'!Z47)</f>
        <v/>
      </c>
      <c r="AC187" s="232" t="str">
        <f>IF('SRF IMP'!AB47="","",'SRF IMP'!AB47)</f>
        <v/>
      </c>
      <c r="AD187" s="223">
        <f>IF('SRF IMP'!AC47="","",'SRF IMP'!AC47)</f>
        <v>1.76</v>
      </c>
      <c r="AE187" s="224" t="str">
        <f>IF('SRF IMP'!AD47="","",'SRF IMP'!AD47)</f>
        <v/>
      </c>
      <c r="AF187" s="257" t="str">
        <f>IF('SRF IMP'!AE47="","",'SRF IMP'!AE47)</f>
        <v/>
      </c>
    </row>
    <row r="188" spans="1:32" x14ac:dyDescent="0.15">
      <c r="A188" s="313" t="str">
        <f>IF('SRF IMP'!AE48="","","Print")</f>
        <v/>
      </c>
      <c r="B188" s="218" t="str">
        <f>IF('SRF IMP'!A48="","",'SRF IMP'!A48)</f>
        <v>CTB PAVING (8" SURFACE)</v>
      </c>
      <c r="C188" s="219" t="str">
        <f>IF('SRF IMP'!B48="","",'SRF IMP'!B48)</f>
        <v>SF</v>
      </c>
      <c r="D188" s="219" t="str">
        <f>IF('SRF IMP'!C48="","",'SRF IMP'!C48)</f>
        <v/>
      </c>
      <c r="E188" s="219" t="str">
        <f>IF('SRF IMP'!D48="","",'SRF IMP'!D48)</f>
        <v/>
      </c>
      <c r="F188" s="219" t="str">
        <f>IF('SRF IMP'!E48="","",'SRF IMP'!E48)</f>
        <v/>
      </c>
      <c r="G188" s="219" t="str">
        <f>IF('SRF IMP'!F48="","",'SRF IMP'!F48)</f>
        <v/>
      </c>
      <c r="H188" s="219" t="str">
        <f>IF('SRF IMP'!G48="","",'SRF IMP'!G48)</f>
        <v/>
      </c>
      <c r="I188" s="219" t="str">
        <f>IF('SRF IMP'!H48="","",'SRF IMP'!H48)</f>
        <v/>
      </c>
      <c r="J188" s="219" t="str">
        <f>IF('SRF IMP'!I48="","",'SRF IMP'!I48)</f>
        <v/>
      </c>
      <c r="K188" s="219" t="str">
        <f>IF('SRF IMP'!J48="","",'SRF IMP'!J48)</f>
        <v/>
      </c>
      <c r="L188" s="219" t="str">
        <f>IF('SRF IMP'!K48="","",'SRF IMP'!K48)</f>
        <v/>
      </c>
      <c r="M188" s="219" t="str">
        <f>IF('SRF IMP'!L48="","",'SRF IMP'!L48)</f>
        <v/>
      </c>
      <c r="N188" s="219" t="str">
        <f>IF('SRF IMP'!M48="","",'SRF IMP'!M48)</f>
        <v/>
      </c>
      <c r="O188" s="219" t="str">
        <f>IF('SRF IMP'!N48="","",'SRF IMP'!N48)</f>
        <v/>
      </c>
      <c r="P188" s="219" t="str">
        <f>IF('SRF IMP'!O48="","",'SRF IMP'!O48)</f>
        <v/>
      </c>
      <c r="Q188" s="219" t="str">
        <f>IF('SRF IMP'!P48="","",'SRF IMP'!P48)</f>
        <v/>
      </c>
      <c r="R188" s="219" t="str">
        <f>IF('SRF IMP'!Q48="","",'SRF IMP'!Q48)</f>
        <v/>
      </c>
      <c r="S188" s="219" t="str">
        <f>IF('SRF IMP'!R48="","",'SRF IMP'!R48)</f>
        <v/>
      </c>
      <c r="T188" s="219" t="str">
        <f>IF('SRF IMP'!S48="","",'SRF IMP'!S48)</f>
        <v/>
      </c>
      <c r="U188" s="219"/>
      <c r="V188" s="219"/>
      <c r="W188" s="219"/>
      <c r="X188" s="219"/>
      <c r="Y188" s="219"/>
      <c r="Z188" s="219"/>
      <c r="AA188" s="221" t="str">
        <f>IF('SRF IMP'!AA48="","",'SRF IMP'!AA48)</f>
        <v/>
      </c>
      <c r="AB188" s="232" t="str">
        <f>IF('SRF IMP'!Z48="","",'SRF IMP'!Z48)</f>
        <v/>
      </c>
      <c r="AC188" s="232" t="str">
        <f>IF('SRF IMP'!AB48="","",'SRF IMP'!AB48)</f>
        <v/>
      </c>
      <c r="AD188" s="223">
        <f>IF('SRF IMP'!AC48="","",'SRF IMP'!AC48)</f>
        <v>2.1</v>
      </c>
      <c r="AE188" s="224" t="str">
        <f>IF('SRF IMP'!AD48="","",'SRF IMP'!AD48)</f>
        <v/>
      </c>
      <c r="AF188" s="257" t="str">
        <f>IF('SRF IMP'!AE48="","",'SRF IMP'!AE48)</f>
        <v/>
      </c>
    </row>
    <row r="189" spans="1:32" x14ac:dyDescent="0.15">
      <c r="A189" s="313" t="str">
        <f>IF('SRF IMP'!AE49="","","Print")</f>
        <v/>
      </c>
      <c r="B189" s="218" t="str">
        <f>IF('SRF IMP'!A49="","",'SRF IMP'!A49)</f>
        <v>CTB PAVING (12" SURFACE)</v>
      </c>
      <c r="C189" s="219" t="str">
        <f>IF('SRF IMP'!B49="","",'SRF IMP'!B49)</f>
        <v>SF</v>
      </c>
      <c r="D189" s="219" t="str">
        <f>IF('SRF IMP'!C49="","",'SRF IMP'!C49)</f>
        <v/>
      </c>
      <c r="E189" s="219" t="str">
        <f>IF('SRF IMP'!D49="","",'SRF IMP'!D49)</f>
        <v/>
      </c>
      <c r="F189" s="219" t="str">
        <f>IF('SRF IMP'!E49="","",'SRF IMP'!E49)</f>
        <v/>
      </c>
      <c r="G189" s="219" t="str">
        <f>IF('SRF IMP'!F49="","",'SRF IMP'!F49)</f>
        <v/>
      </c>
      <c r="H189" s="219" t="str">
        <f>IF('SRF IMP'!G49="","",'SRF IMP'!G49)</f>
        <v/>
      </c>
      <c r="I189" s="219" t="str">
        <f>IF('SRF IMP'!H49="","",'SRF IMP'!H49)</f>
        <v/>
      </c>
      <c r="J189" s="219" t="str">
        <f>IF('SRF IMP'!I49="","",'SRF IMP'!I49)</f>
        <v/>
      </c>
      <c r="K189" s="219" t="str">
        <f>IF('SRF IMP'!J49="","",'SRF IMP'!J49)</f>
        <v/>
      </c>
      <c r="L189" s="219" t="str">
        <f>IF('SRF IMP'!K49="","",'SRF IMP'!K49)</f>
        <v/>
      </c>
      <c r="M189" s="219" t="str">
        <f>IF('SRF IMP'!L49="","",'SRF IMP'!L49)</f>
        <v/>
      </c>
      <c r="N189" s="219" t="str">
        <f>IF('SRF IMP'!M49="","",'SRF IMP'!M49)</f>
        <v/>
      </c>
      <c r="O189" s="219" t="str">
        <f>IF('SRF IMP'!N49="","",'SRF IMP'!N49)</f>
        <v/>
      </c>
      <c r="P189" s="219" t="str">
        <f>IF('SRF IMP'!O49="","",'SRF IMP'!O49)</f>
        <v/>
      </c>
      <c r="Q189" s="219" t="str">
        <f>IF('SRF IMP'!P49="","",'SRF IMP'!P49)</f>
        <v/>
      </c>
      <c r="R189" s="219" t="str">
        <f>IF('SRF IMP'!Q49="","",'SRF IMP'!Q49)</f>
        <v/>
      </c>
      <c r="S189" s="219" t="str">
        <f>IF('SRF IMP'!R49="","",'SRF IMP'!R49)</f>
        <v/>
      </c>
      <c r="T189" s="219" t="str">
        <f>IF('SRF IMP'!S49="","",'SRF IMP'!S49)</f>
        <v/>
      </c>
      <c r="U189" s="219"/>
      <c r="V189" s="219"/>
      <c r="W189" s="219"/>
      <c r="X189" s="219"/>
      <c r="Y189" s="219"/>
      <c r="Z189" s="219"/>
      <c r="AA189" s="221" t="str">
        <f>IF('SRF IMP'!AA49="","",'SRF IMP'!AA49)</f>
        <v/>
      </c>
      <c r="AB189" s="232" t="str">
        <f>IF('SRF IMP'!Z49="","",'SRF IMP'!Z49)</f>
        <v/>
      </c>
      <c r="AC189" s="232" t="str">
        <f>IF('SRF IMP'!AB49="","",'SRF IMP'!AB49)</f>
        <v/>
      </c>
      <c r="AD189" s="223">
        <f>IF('SRF IMP'!AC49="","",'SRF IMP'!AC49)</f>
        <v>2.69</v>
      </c>
      <c r="AE189" s="224" t="str">
        <f>IF('SRF IMP'!AD49="","",'SRF IMP'!AD49)</f>
        <v/>
      </c>
      <c r="AF189" s="257" t="str">
        <f>IF('SRF IMP'!AE49="","",'SRF IMP'!AE49)</f>
        <v/>
      </c>
    </row>
    <row r="190" spans="1:32" x14ac:dyDescent="0.15">
      <c r="A190" s="313" t="str">
        <f>IF('SRF IMP'!AE50="","","Print")</f>
        <v/>
      </c>
      <c r="B190" s="218" t="str">
        <f>IF('SRF IMP'!A50="","",'SRF IMP'!A50)</f>
        <v>CTB PAVING (14" SURFACE)</v>
      </c>
      <c r="C190" s="219" t="str">
        <f>IF('SRF IMP'!B50="","",'SRF IMP'!B50)</f>
        <v>SF</v>
      </c>
      <c r="D190" s="219" t="str">
        <f>IF('SRF IMP'!C50="","",'SRF IMP'!C50)</f>
        <v/>
      </c>
      <c r="E190" s="219" t="str">
        <f>IF('SRF IMP'!D50="","",'SRF IMP'!D50)</f>
        <v/>
      </c>
      <c r="F190" s="219" t="str">
        <f>IF('SRF IMP'!E50="","",'SRF IMP'!E50)</f>
        <v/>
      </c>
      <c r="G190" s="219" t="str">
        <f>IF('SRF IMP'!F50="","",'SRF IMP'!F50)</f>
        <v/>
      </c>
      <c r="H190" s="219" t="str">
        <f>IF('SRF IMP'!G50="","",'SRF IMP'!G50)</f>
        <v/>
      </c>
      <c r="I190" s="219" t="str">
        <f>IF('SRF IMP'!H50="","",'SRF IMP'!H50)</f>
        <v/>
      </c>
      <c r="J190" s="219" t="str">
        <f>IF('SRF IMP'!I50="","",'SRF IMP'!I50)</f>
        <v/>
      </c>
      <c r="K190" s="219" t="str">
        <f>IF('SRF IMP'!J50="","",'SRF IMP'!J50)</f>
        <v/>
      </c>
      <c r="L190" s="219" t="str">
        <f>IF('SRF IMP'!K50="","",'SRF IMP'!K50)</f>
        <v/>
      </c>
      <c r="M190" s="219" t="str">
        <f>IF('SRF IMP'!L50="","",'SRF IMP'!L50)</f>
        <v/>
      </c>
      <c r="N190" s="219" t="str">
        <f>IF('SRF IMP'!M50="","",'SRF IMP'!M50)</f>
        <v/>
      </c>
      <c r="O190" s="219" t="str">
        <f>IF('SRF IMP'!N50="","",'SRF IMP'!N50)</f>
        <v/>
      </c>
      <c r="P190" s="219" t="str">
        <f>IF('SRF IMP'!O50="","",'SRF IMP'!O50)</f>
        <v/>
      </c>
      <c r="Q190" s="219" t="str">
        <f>IF('SRF IMP'!P50="","",'SRF IMP'!P50)</f>
        <v/>
      </c>
      <c r="R190" s="219" t="str">
        <f>IF('SRF IMP'!Q50="","",'SRF IMP'!Q50)</f>
        <v/>
      </c>
      <c r="S190" s="219" t="str">
        <f>IF('SRF IMP'!R50="","",'SRF IMP'!R50)</f>
        <v/>
      </c>
      <c r="T190" s="219" t="str">
        <f>IF('SRF IMP'!S50="","",'SRF IMP'!S50)</f>
        <v/>
      </c>
      <c r="U190" s="219"/>
      <c r="V190" s="219"/>
      <c r="W190" s="219"/>
      <c r="X190" s="219"/>
      <c r="Y190" s="219"/>
      <c r="Z190" s="219"/>
      <c r="AA190" s="221" t="str">
        <f>IF('SRF IMP'!AA50="","",'SRF IMP'!AA50)</f>
        <v/>
      </c>
      <c r="AB190" s="232" t="str">
        <f>IF('SRF IMP'!Z50="","",'SRF IMP'!Z50)</f>
        <v/>
      </c>
      <c r="AC190" s="232" t="str">
        <f>IF('SRF IMP'!AB50="","",'SRF IMP'!AB50)</f>
        <v/>
      </c>
      <c r="AD190" s="223">
        <f>IF('SRF IMP'!AC50="","",'SRF IMP'!AC50)</f>
        <v>2.77</v>
      </c>
      <c r="AE190" s="224" t="str">
        <f>IF('SRF IMP'!AD50="","",'SRF IMP'!AD50)</f>
        <v/>
      </c>
      <c r="AF190" s="257" t="str">
        <f>IF('SRF IMP'!AE50="","",'SRF IMP'!AE50)</f>
        <v/>
      </c>
    </row>
    <row r="191" spans="1:32" x14ac:dyDescent="0.15">
      <c r="A191" s="313" t="str">
        <f>IF('SRF IMP'!AE51="","","Print")</f>
        <v/>
      </c>
      <c r="B191" s="218" t="str">
        <f>IF('SRF IMP'!A51="","",'SRF IMP'!A51)</f>
        <v>CTB PAVING (16" SURFACE)</v>
      </c>
      <c r="C191" s="219" t="str">
        <f>IF('SRF IMP'!B51="","",'SRF IMP'!B51)</f>
        <v>SF</v>
      </c>
      <c r="D191" s="219" t="str">
        <f>IF('SRF IMP'!C51="","",'SRF IMP'!C51)</f>
        <v/>
      </c>
      <c r="E191" s="219" t="str">
        <f>IF('SRF IMP'!D51="","",'SRF IMP'!D51)</f>
        <v/>
      </c>
      <c r="F191" s="219" t="str">
        <f>IF('SRF IMP'!E51="","",'SRF IMP'!E51)</f>
        <v/>
      </c>
      <c r="G191" s="219" t="str">
        <f>IF('SRF IMP'!F51="","",'SRF IMP'!F51)</f>
        <v/>
      </c>
      <c r="H191" s="219" t="str">
        <f>IF('SRF IMP'!G51="","",'SRF IMP'!G51)</f>
        <v/>
      </c>
      <c r="I191" s="219" t="str">
        <f>IF('SRF IMP'!H51="","",'SRF IMP'!H51)</f>
        <v/>
      </c>
      <c r="J191" s="219" t="str">
        <f>IF('SRF IMP'!I51="","",'SRF IMP'!I51)</f>
        <v/>
      </c>
      <c r="K191" s="219" t="str">
        <f>IF('SRF IMP'!J51="","",'SRF IMP'!J51)</f>
        <v/>
      </c>
      <c r="L191" s="219" t="str">
        <f>IF('SRF IMP'!K51="","",'SRF IMP'!K51)</f>
        <v/>
      </c>
      <c r="M191" s="219" t="str">
        <f>IF('SRF IMP'!L51="","",'SRF IMP'!L51)</f>
        <v/>
      </c>
      <c r="N191" s="219" t="str">
        <f>IF('SRF IMP'!M51="","",'SRF IMP'!M51)</f>
        <v/>
      </c>
      <c r="O191" s="219" t="str">
        <f>IF('SRF IMP'!N51="","",'SRF IMP'!N51)</f>
        <v/>
      </c>
      <c r="P191" s="219" t="str">
        <f>IF('SRF IMP'!O51="","",'SRF IMP'!O51)</f>
        <v/>
      </c>
      <c r="Q191" s="219" t="str">
        <f>IF('SRF IMP'!P51="","",'SRF IMP'!P51)</f>
        <v/>
      </c>
      <c r="R191" s="219" t="str">
        <f>IF('SRF IMP'!Q51="","",'SRF IMP'!Q51)</f>
        <v/>
      </c>
      <c r="S191" s="219" t="str">
        <f>IF('SRF IMP'!R51="","",'SRF IMP'!R51)</f>
        <v/>
      </c>
      <c r="T191" s="219" t="str">
        <f>IF('SRF IMP'!S51="","",'SRF IMP'!S51)</f>
        <v/>
      </c>
      <c r="U191" s="219"/>
      <c r="V191" s="219"/>
      <c r="W191" s="219"/>
      <c r="X191" s="219"/>
      <c r="Y191" s="219"/>
      <c r="Z191" s="219"/>
      <c r="AA191" s="221" t="str">
        <f>IF('SRF IMP'!AA51="","",'SRF IMP'!AA51)</f>
        <v/>
      </c>
      <c r="AB191" s="232" t="str">
        <f>IF('SRF IMP'!Z51="","",'SRF IMP'!Z51)</f>
        <v/>
      </c>
      <c r="AC191" s="232" t="str">
        <f>IF('SRF IMP'!AB51="","",'SRF IMP'!AB51)</f>
        <v/>
      </c>
      <c r="AD191" s="223">
        <f>IF('SRF IMP'!AC51="","",'SRF IMP'!AC51)</f>
        <v>2.94</v>
      </c>
      <c r="AE191" s="224" t="str">
        <f>IF('SRF IMP'!AD51="","",'SRF IMP'!AD51)</f>
        <v/>
      </c>
      <c r="AF191" s="257" t="str">
        <f>IF('SRF IMP'!AE51="","",'SRF IMP'!AE51)</f>
        <v/>
      </c>
    </row>
    <row r="192" spans="1:32" x14ac:dyDescent="0.15">
      <c r="A192" s="313" t="str">
        <f>IF('SRF IMP'!AE52="","","Print")</f>
        <v/>
      </c>
      <c r="B192" s="218" t="str">
        <f>IF('SRF IMP'!A52="","",'SRF IMP'!A52)</f>
        <v>CTB PAVING (18+" SURFACE)</v>
      </c>
      <c r="C192" s="219" t="str">
        <f>IF('SRF IMP'!B52="","",'SRF IMP'!B52)</f>
        <v>SF</v>
      </c>
      <c r="D192" s="219" t="str">
        <f>IF('SRF IMP'!C52="","",'SRF IMP'!C52)</f>
        <v/>
      </c>
      <c r="E192" s="219" t="str">
        <f>IF('SRF IMP'!D52="","",'SRF IMP'!D52)</f>
        <v/>
      </c>
      <c r="F192" s="219" t="str">
        <f>IF('SRF IMP'!E52="","",'SRF IMP'!E52)</f>
        <v/>
      </c>
      <c r="G192" s="219" t="str">
        <f>IF('SRF IMP'!F52="","",'SRF IMP'!F52)</f>
        <v/>
      </c>
      <c r="H192" s="219" t="str">
        <f>IF('SRF IMP'!G52="","",'SRF IMP'!G52)</f>
        <v/>
      </c>
      <c r="I192" s="219" t="str">
        <f>IF('SRF IMP'!H52="","",'SRF IMP'!H52)</f>
        <v/>
      </c>
      <c r="J192" s="219" t="str">
        <f>IF('SRF IMP'!I52="","",'SRF IMP'!I52)</f>
        <v/>
      </c>
      <c r="K192" s="219" t="str">
        <f>IF('SRF IMP'!J52="","",'SRF IMP'!J52)</f>
        <v/>
      </c>
      <c r="L192" s="219" t="str">
        <f>IF('SRF IMP'!K52="","",'SRF IMP'!K52)</f>
        <v/>
      </c>
      <c r="M192" s="219" t="str">
        <f>IF('SRF IMP'!L52="","",'SRF IMP'!L52)</f>
        <v/>
      </c>
      <c r="N192" s="219" t="str">
        <f>IF('SRF IMP'!M52="","",'SRF IMP'!M52)</f>
        <v/>
      </c>
      <c r="O192" s="219" t="str">
        <f>IF('SRF IMP'!N52="","",'SRF IMP'!N52)</f>
        <v/>
      </c>
      <c r="P192" s="219" t="str">
        <f>IF('SRF IMP'!O52="","",'SRF IMP'!O52)</f>
        <v/>
      </c>
      <c r="Q192" s="219" t="str">
        <f>IF('SRF IMP'!P52="","",'SRF IMP'!P52)</f>
        <v/>
      </c>
      <c r="R192" s="219" t="str">
        <f>IF('SRF IMP'!Q52="","",'SRF IMP'!Q52)</f>
        <v/>
      </c>
      <c r="S192" s="219" t="str">
        <f>IF('SRF IMP'!R52="","",'SRF IMP'!R52)</f>
        <v/>
      </c>
      <c r="T192" s="219" t="str">
        <f>IF('SRF IMP'!S52="","",'SRF IMP'!S52)</f>
        <v/>
      </c>
      <c r="U192" s="219"/>
      <c r="V192" s="219"/>
      <c r="W192" s="219"/>
      <c r="X192" s="219"/>
      <c r="Y192" s="219"/>
      <c r="Z192" s="219"/>
      <c r="AA192" s="221" t="str">
        <f>IF('SRF IMP'!AA52="","",'SRF IMP'!AA52)</f>
        <v/>
      </c>
      <c r="AB192" s="232" t="str">
        <f>IF('SRF IMP'!Z52="","",'SRF IMP'!Z52)</f>
        <v/>
      </c>
      <c r="AC192" s="232" t="str">
        <f>IF('SRF IMP'!AB52="","",'SRF IMP'!AB52)</f>
        <v/>
      </c>
      <c r="AD192" s="223">
        <f>IF('SRF IMP'!AC52="","",'SRF IMP'!AC52)</f>
        <v>3.11</v>
      </c>
      <c r="AE192" s="224" t="str">
        <f>IF('SRF IMP'!AD52="","",'SRF IMP'!AD52)</f>
        <v/>
      </c>
      <c r="AF192" s="257" t="str">
        <f>IF('SRF IMP'!AE52="","",'SRF IMP'!AE52)</f>
        <v/>
      </c>
    </row>
    <row r="193" spans="1:32" x14ac:dyDescent="0.15">
      <c r="A193" s="313" t="str">
        <f>IF('SRF IMP'!AE53="","","Print")</f>
        <v/>
      </c>
      <c r="B193" s="218" t="str">
        <f>IF('SRF IMP'!A53="","",'SRF IMP'!A53)</f>
        <v>PCC PAVING (5" THICK)</v>
      </c>
      <c r="C193" s="219" t="str">
        <f>IF('SRF IMP'!B53="","",'SRF IMP'!B53)</f>
        <v>SF</v>
      </c>
      <c r="D193" s="219" t="str">
        <f>IF('SRF IMP'!C53="","",'SRF IMP'!C53)</f>
        <v/>
      </c>
      <c r="E193" s="219" t="str">
        <f>IF('SRF IMP'!D53="","",'SRF IMP'!D53)</f>
        <v/>
      </c>
      <c r="F193" s="219" t="str">
        <f>IF('SRF IMP'!E53="","",'SRF IMP'!E53)</f>
        <v/>
      </c>
      <c r="G193" s="219" t="str">
        <f>IF('SRF IMP'!F53="","",'SRF IMP'!F53)</f>
        <v/>
      </c>
      <c r="H193" s="219" t="str">
        <f>IF('SRF IMP'!G53="","",'SRF IMP'!G53)</f>
        <v/>
      </c>
      <c r="I193" s="219" t="str">
        <f>IF('SRF IMP'!H53="","",'SRF IMP'!H53)</f>
        <v/>
      </c>
      <c r="J193" s="219" t="str">
        <f>IF('SRF IMP'!I53="","",'SRF IMP'!I53)</f>
        <v/>
      </c>
      <c r="K193" s="219" t="str">
        <f>IF('SRF IMP'!J53="","",'SRF IMP'!J53)</f>
        <v/>
      </c>
      <c r="L193" s="219" t="str">
        <f>IF('SRF IMP'!K53="","",'SRF IMP'!K53)</f>
        <v/>
      </c>
      <c r="M193" s="219" t="str">
        <f>IF('SRF IMP'!L53="","",'SRF IMP'!L53)</f>
        <v/>
      </c>
      <c r="N193" s="219" t="str">
        <f>IF('SRF IMP'!M53="","",'SRF IMP'!M53)</f>
        <v/>
      </c>
      <c r="O193" s="219" t="str">
        <f>IF('SRF IMP'!N53="","",'SRF IMP'!N53)</f>
        <v/>
      </c>
      <c r="P193" s="219" t="str">
        <f>IF('SRF IMP'!O53="","",'SRF IMP'!O53)</f>
        <v/>
      </c>
      <c r="Q193" s="219" t="str">
        <f>IF('SRF IMP'!P53="","",'SRF IMP'!P53)</f>
        <v/>
      </c>
      <c r="R193" s="219" t="str">
        <f>IF('SRF IMP'!Q53="","",'SRF IMP'!Q53)</f>
        <v/>
      </c>
      <c r="S193" s="219" t="str">
        <f>IF('SRF IMP'!R53="","",'SRF IMP'!R53)</f>
        <v/>
      </c>
      <c r="T193" s="219" t="str">
        <f>IF('SRF IMP'!S53="","",'SRF IMP'!S53)</f>
        <v/>
      </c>
      <c r="U193" s="219"/>
      <c r="V193" s="219"/>
      <c r="W193" s="219"/>
      <c r="X193" s="219"/>
      <c r="Y193" s="219"/>
      <c r="Z193" s="219"/>
      <c r="AA193" s="221" t="str">
        <f>IF('SRF IMP'!AA53="","",'SRF IMP'!AA53)</f>
        <v/>
      </c>
      <c r="AB193" s="232" t="str">
        <f>IF('SRF IMP'!Z53="","",'SRF IMP'!Z53)</f>
        <v/>
      </c>
      <c r="AC193" s="232" t="str">
        <f>IF('SRF IMP'!AB53="","",'SRF IMP'!AB53)</f>
        <v/>
      </c>
      <c r="AD193" s="223">
        <f>IF('SRF IMP'!AC53="","",'SRF IMP'!AC53)</f>
        <v>8.4</v>
      </c>
      <c r="AE193" s="224" t="str">
        <f>IF('SRF IMP'!AD53="","",'SRF IMP'!AD53)</f>
        <v/>
      </c>
      <c r="AF193" s="257" t="str">
        <f>IF('SRF IMP'!AE53="","",'SRF IMP'!AE53)</f>
        <v/>
      </c>
    </row>
    <row r="194" spans="1:32" x14ac:dyDescent="0.15">
      <c r="A194" s="313" t="str">
        <f>IF('SRF IMP'!AE54="","","Print")</f>
        <v/>
      </c>
      <c r="B194" s="218" t="str">
        <f>IF('SRF IMP'!A54="","",'SRF IMP'!A54)</f>
        <v>PCC PAVING (5.5" THICK)</v>
      </c>
      <c r="C194" s="219" t="str">
        <f>IF('SRF IMP'!B54="","",'SRF IMP'!B54)</f>
        <v>SF</v>
      </c>
      <c r="D194" s="219" t="str">
        <f>IF('SRF IMP'!C54="","",'SRF IMP'!C54)</f>
        <v/>
      </c>
      <c r="E194" s="219" t="str">
        <f>IF('SRF IMP'!D54="","",'SRF IMP'!D54)</f>
        <v/>
      </c>
      <c r="F194" s="219" t="str">
        <f>IF('SRF IMP'!E54="","",'SRF IMP'!E54)</f>
        <v/>
      </c>
      <c r="G194" s="219" t="str">
        <f>IF('SRF IMP'!F54="","",'SRF IMP'!F54)</f>
        <v/>
      </c>
      <c r="H194" s="219" t="str">
        <f>IF('SRF IMP'!G54="","",'SRF IMP'!G54)</f>
        <v/>
      </c>
      <c r="I194" s="219" t="str">
        <f>IF('SRF IMP'!H54="","",'SRF IMP'!H54)</f>
        <v/>
      </c>
      <c r="J194" s="219" t="str">
        <f>IF('SRF IMP'!I54="","",'SRF IMP'!I54)</f>
        <v/>
      </c>
      <c r="K194" s="219" t="str">
        <f>IF('SRF IMP'!J54="","",'SRF IMP'!J54)</f>
        <v/>
      </c>
      <c r="L194" s="219" t="str">
        <f>IF('SRF IMP'!K54="","",'SRF IMP'!K54)</f>
        <v/>
      </c>
      <c r="M194" s="219" t="str">
        <f>IF('SRF IMP'!L54="","",'SRF IMP'!L54)</f>
        <v/>
      </c>
      <c r="N194" s="219" t="str">
        <f>IF('SRF IMP'!M54="","",'SRF IMP'!M54)</f>
        <v/>
      </c>
      <c r="O194" s="219" t="str">
        <f>IF('SRF IMP'!N54="","",'SRF IMP'!N54)</f>
        <v/>
      </c>
      <c r="P194" s="219" t="str">
        <f>IF('SRF IMP'!O54="","",'SRF IMP'!O54)</f>
        <v/>
      </c>
      <c r="Q194" s="219" t="str">
        <f>IF('SRF IMP'!P54="","",'SRF IMP'!P54)</f>
        <v/>
      </c>
      <c r="R194" s="219" t="str">
        <f>IF('SRF IMP'!Q54="","",'SRF IMP'!Q54)</f>
        <v/>
      </c>
      <c r="S194" s="219" t="str">
        <f>IF('SRF IMP'!R54="","",'SRF IMP'!R54)</f>
        <v/>
      </c>
      <c r="T194" s="219" t="str">
        <f>IF('SRF IMP'!S54="","",'SRF IMP'!S54)</f>
        <v/>
      </c>
      <c r="U194" s="219"/>
      <c r="V194" s="219"/>
      <c r="W194" s="219"/>
      <c r="X194" s="219"/>
      <c r="Y194" s="219"/>
      <c r="Z194" s="219"/>
      <c r="AA194" s="221" t="str">
        <f>IF('SRF IMP'!AA54="","",'SRF IMP'!AA54)</f>
        <v/>
      </c>
      <c r="AB194" s="232" t="str">
        <f>IF('SRF IMP'!Z54="","",'SRF IMP'!Z54)</f>
        <v/>
      </c>
      <c r="AC194" s="232" t="str">
        <f>IF('SRF IMP'!AB54="","",'SRF IMP'!AB54)</f>
        <v/>
      </c>
      <c r="AD194" s="223">
        <f>IF('SRF IMP'!AC54="","",'SRF IMP'!AC54)</f>
        <v>9.24</v>
      </c>
      <c r="AE194" s="224" t="str">
        <f>IF('SRF IMP'!AD54="","",'SRF IMP'!AD54)</f>
        <v/>
      </c>
      <c r="AF194" s="257" t="str">
        <f>IF('SRF IMP'!AE54="","",'SRF IMP'!AE54)</f>
        <v/>
      </c>
    </row>
    <row r="195" spans="1:32" x14ac:dyDescent="0.15">
      <c r="A195" s="313" t="str">
        <f>IF('SRF IMP'!AE55="","","Print")</f>
        <v/>
      </c>
      <c r="B195" s="218" t="str">
        <f>IF('SRF IMP'!A55="","",'SRF IMP'!A55)</f>
        <v>PCC PAVING (6" THICK)</v>
      </c>
      <c r="C195" s="219" t="str">
        <f>IF('SRF IMP'!B55="","",'SRF IMP'!B55)</f>
        <v>SF</v>
      </c>
      <c r="D195" s="219" t="str">
        <f>IF('SRF IMP'!C55="","",'SRF IMP'!C55)</f>
        <v/>
      </c>
      <c r="E195" s="219" t="str">
        <f>IF('SRF IMP'!D55="","",'SRF IMP'!D55)</f>
        <v/>
      </c>
      <c r="F195" s="219" t="str">
        <f>IF('SRF IMP'!E55="","",'SRF IMP'!E55)</f>
        <v/>
      </c>
      <c r="G195" s="219" t="str">
        <f>IF('SRF IMP'!F55="","",'SRF IMP'!F55)</f>
        <v/>
      </c>
      <c r="H195" s="219" t="str">
        <f>IF('SRF IMP'!G55="","",'SRF IMP'!G55)</f>
        <v/>
      </c>
      <c r="I195" s="219" t="str">
        <f>IF('SRF IMP'!H55="","",'SRF IMP'!H55)</f>
        <v/>
      </c>
      <c r="J195" s="219" t="str">
        <f>IF('SRF IMP'!I55="","",'SRF IMP'!I55)</f>
        <v/>
      </c>
      <c r="K195" s="219" t="str">
        <f>IF('SRF IMP'!J55="","",'SRF IMP'!J55)</f>
        <v/>
      </c>
      <c r="L195" s="219" t="str">
        <f>IF('SRF IMP'!K55="","",'SRF IMP'!K55)</f>
        <v/>
      </c>
      <c r="M195" s="219" t="str">
        <f>IF('SRF IMP'!L55="","",'SRF IMP'!L55)</f>
        <v/>
      </c>
      <c r="N195" s="219" t="str">
        <f>IF('SRF IMP'!M55="","",'SRF IMP'!M55)</f>
        <v/>
      </c>
      <c r="O195" s="219" t="str">
        <f>IF('SRF IMP'!N55="","",'SRF IMP'!N55)</f>
        <v/>
      </c>
      <c r="P195" s="219" t="str">
        <f>IF('SRF IMP'!O55="","",'SRF IMP'!O55)</f>
        <v/>
      </c>
      <c r="Q195" s="219" t="str">
        <f>IF('SRF IMP'!P55="","",'SRF IMP'!P55)</f>
        <v/>
      </c>
      <c r="R195" s="219" t="str">
        <f>IF('SRF IMP'!Q55="","",'SRF IMP'!Q55)</f>
        <v/>
      </c>
      <c r="S195" s="219" t="str">
        <f>IF('SRF IMP'!R55="","",'SRF IMP'!R55)</f>
        <v/>
      </c>
      <c r="T195" s="219" t="str">
        <f>IF('SRF IMP'!S55="","",'SRF IMP'!S55)</f>
        <v/>
      </c>
      <c r="U195" s="219"/>
      <c r="V195" s="219"/>
      <c r="W195" s="219"/>
      <c r="X195" s="219"/>
      <c r="Y195" s="219"/>
      <c r="Z195" s="219"/>
      <c r="AA195" s="221" t="str">
        <f>IF('SRF IMP'!AA55="","",'SRF IMP'!AA55)</f>
        <v/>
      </c>
      <c r="AB195" s="232" t="str">
        <f>IF('SRF IMP'!Z55="","",'SRF IMP'!Z55)</f>
        <v/>
      </c>
      <c r="AC195" s="232" t="str">
        <f>IF('SRF IMP'!AB55="","",'SRF IMP'!AB55)</f>
        <v/>
      </c>
      <c r="AD195" s="223">
        <f>IF('SRF IMP'!AC55="","",'SRF IMP'!AC55)</f>
        <v>10.08</v>
      </c>
      <c r="AE195" s="224" t="str">
        <f>IF('SRF IMP'!AD55="","",'SRF IMP'!AD55)</f>
        <v/>
      </c>
      <c r="AF195" s="257" t="str">
        <f>IF('SRF IMP'!AE55="","",'SRF IMP'!AE55)</f>
        <v/>
      </c>
    </row>
    <row r="196" spans="1:32" x14ac:dyDescent="0.15">
      <c r="A196" s="313" t="str">
        <f>IF('SRF IMP'!AE56="","","Print")</f>
        <v/>
      </c>
      <c r="B196" s="218" t="str">
        <f>IF('SRF IMP'!A56="","",'SRF IMP'!A56)</f>
        <v>PCC PAVING (8" THICK)</v>
      </c>
      <c r="C196" s="219" t="str">
        <f>IF('SRF IMP'!B56="","",'SRF IMP'!B56)</f>
        <v>SF</v>
      </c>
      <c r="D196" s="219" t="str">
        <f>IF('SRF IMP'!C56="","",'SRF IMP'!C56)</f>
        <v/>
      </c>
      <c r="E196" s="219" t="str">
        <f>IF('SRF IMP'!D56="","",'SRF IMP'!D56)</f>
        <v/>
      </c>
      <c r="F196" s="219" t="str">
        <f>IF('SRF IMP'!E56="","",'SRF IMP'!E56)</f>
        <v/>
      </c>
      <c r="G196" s="219" t="str">
        <f>IF('SRF IMP'!F56="","",'SRF IMP'!F56)</f>
        <v/>
      </c>
      <c r="H196" s="219" t="str">
        <f>IF('SRF IMP'!G56="","",'SRF IMP'!G56)</f>
        <v/>
      </c>
      <c r="I196" s="219" t="str">
        <f>IF('SRF IMP'!H56="","",'SRF IMP'!H56)</f>
        <v/>
      </c>
      <c r="J196" s="219" t="str">
        <f>IF('SRF IMP'!I56="","",'SRF IMP'!I56)</f>
        <v/>
      </c>
      <c r="K196" s="219" t="str">
        <f>IF('SRF IMP'!J56="","",'SRF IMP'!J56)</f>
        <v/>
      </c>
      <c r="L196" s="219" t="str">
        <f>IF('SRF IMP'!K56="","",'SRF IMP'!K56)</f>
        <v/>
      </c>
      <c r="M196" s="219" t="str">
        <f>IF('SRF IMP'!L56="","",'SRF IMP'!L56)</f>
        <v/>
      </c>
      <c r="N196" s="219" t="str">
        <f>IF('SRF IMP'!M56="","",'SRF IMP'!M56)</f>
        <v/>
      </c>
      <c r="O196" s="219" t="str">
        <f>IF('SRF IMP'!N56="","",'SRF IMP'!N56)</f>
        <v/>
      </c>
      <c r="P196" s="219" t="str">
        <f>IF('SRF IMP'!O56="","",'SRF IMP'!O56)</f>
        <v/>
      </c>
      <c r="Q196" s="219" t="str">
        <f>IF('SRF IMP'!P56="","",'SRF IMP'!P56)</f>
        <v/>
      </c>
      <c r="R196" s="219" t="str">
        <f>IF('SRF IMP'!Q56="","",'SRF IMP'!Q56)</f>
        <v/>
      </c>
      <c r="S196" s="219" t="str">
        <f>IF('SRF IMP'!R56="","",'SRF IMP'!R56)</f>
        <v/>
      </c>
      <c r="T196" s="219" t="str">
        <f>IF('SRF IMP'!S56="","",'SRF IMP'!S56)</f>
        <v/>
      </c>
      <c r="U196" s="219"/>
      <c r="V196" s="219"/>
      <c r="W196" s="219"/>
      <c r="X196" s="219"/>
      <c r="Y196" s="219"/>
      <c r="Z196" s="219"/>
      <c r="AA196" s="221" t="str">
        <f>IF('SRF IMP'!AA56="","",'SRF IMP'!AA56)</f>
        <v/>
      </c>
      <c r="AB196" s="232" t="str">
        <f>IF('SRF IMP'!Z56="","",'SRF IMP'!Z56)</f>
        <v/>
      </c>
      <c r="AC196" s="232" t="str">
        <f>IF('SRF IMP'!AB56="","",'SRF IMP'!AB56)</f>
        <v/>
      </c>
      <c r="AD196" s="223">
        <f>IF('SRF IMP'!AC56="","",'SRF IMP'!AC56)</f>
        <v>10.92</v>
      </c>
      <c r="AE196" s="224" t="str">
        <f>IF('SRF IMP'!AD56="","",'SRF IMP'!AD56)</f>
        <v/>
      </c>
      <c r="AF196" s="257" t="str">
        <f>IF('SRF IMP'!AE56="","",'SRF IMP'!AE56)</f>
        <v/>
      </c>
    </row>
    <row r="197" spans="1:32" x14ac:dyDescent="0.15">
      <c r="A197" s="313" t="str">
        <f>IF('SRF IMP'!AE57="","","Print")</f>
        <v/>
      </c>
      <c r="B197" s="218" t="str">
        <f>IF('SRF IMP'!A57="","",'SRF IMP'!A57)</f>
        <v>PCC PAVING (9" THICK)</v>
      </c>
      <c r="C197" s="219" t="str">
        <f>IF('SRF IMP'!B57="","",'SRF IMP'!B57)</f>
        <v>SF</v>
      </c>
      <c r="D197" s="219" t="str">
        <f>IF('SRF IMP'!C57="","",'SRF IMP'!C57)</f>
        <v/>
      </c>
      <c r="E197" s="219" t="str">
        <f>IF('SRF IMP'!D57="","",'SRF IMP'!D57)</f>
        <v/>
      </c>
      <c r="F197" s="219" t="str">
        <f>IF('SRF IMP'!E57="","",'SRF IMP'!E57)</f>
        <v/>
      </c>
      <c r="G197" s="219" t="str">
        <f>IF('SRF IMP'!F57="","",'SRF IMP'!F57)</f>
        <v/>
      </c>
      <c r="H197" s="219" t="str">
        <f>IF('SRF IMP'!G57="","",'SRF IMP'!G57)</f>
        <v/>
      </c>
      <c r="I197" s="219" t="str">
        <f>IF('SRF IMP'!H57="","",'SRF IMP'!H57)</f>
        <v/>
      </c>
      <c r="J197" s="219" t="str">
        <f>IF('SRF IMP'!I57="","",'SRF IMP'!I57)</f>
        <v/>
      </c>
      <c r="K197" s="219" t="str">
        <f>IF('SRF IMP'!J57="","",'SRF IMP'!J57)</f>
        <v/>
      </c>
      <c r="L197" s="219" t="str">
        <f>IF('SRF IMP'!K57="","",'SRF IMP'!K57)</f>
        <v/>
      </c>
      <c r="M197" s="219" t="str">
        <f>IF('SRF IMP'!L57="","",'SRF IMP'!L57)</f>
        <v/>
      </c>
      <c r="N197" s="219" t="str">
        <f>IF('SRF IMP'!M57="","",'SRF IMP'!M57)</f>
        <v/>
      </c>
      <c r="O197" s="219" t="str">
        <f>IF('SRF IMP'!N57="","",'SRF IMP'!N57)</f>
        <v/>
      </c>
      <c r="P197" s="219" t="str">
        <f>IF('SRF IMP'!O57="","",'SRF IMP'!O57)</f>
        <v/>
      </c>
      <c r="Q197" s="219" t="str">
        <f>IF('SRF IMP'!P57="","",'SRF IMP'!P57)</f>
        <v/>
      </c>
      <c r="R197" s="219" t="str">
        <f>IF('SRF IMP'!Q57="","",'SRF IMP'!Q57)</f>
        <v/>
      </c>
      <c r="S197" s="219" t="str">
        <f>IF('SRF IMP'!R57="","",'SRF IMP'!R57)</f>
        <v/>
      </c>
      <c r="T197" s="219" t="str">
        <f>IF('SRF IMP'!S57="","",'SRF IMP'!S57)</f>
        <v/>
      </c>
      <c r="U197" s="219"/>
      <c r="V197" s="219"/>
      <c r="W197" s="219"/>
      <c r="X197" s="219"/>
      <c r="Y197" s="219"/>
      <c r="Z197" s="219"/>
      <c r="AA197" s="221" t="str">
        <f>IF('SRF IMP'!AA57="","",'SRF IMP'!AA57)</f>
        <v/>
      </c>
      <c r="AB197" s="232" t="str">
        <f>IF('SRF IMP'!Z57="","",'SRF IMP'!Z57)</f>
        <v/>
      </c>
      <c r="AC197" s="232" t="str">
        <f>IF('SRF IMP'!AB57="","",'SRF IMP'!AB57)</f>
        <v/>
      </c>
      <c r="AD197" s="223">
        <f>IF('SRF IMP'!AC57="","",'SRF IMP'!AC57)</f>
        <v>12.6</v>
      </c>
      <c r="AE197" s="224" t="str">
        <f>IF('SRF IMP'!AD57="","",'SRF IMP'!AD57)</f>
        <v/>
      </c>
      <c r="AF197" s="257" t="str">
        <f>IF('SRF IMP'!AE57="","",'SRF IMP'!AE57)</f>
        <v/>
      </c>
    </row>
    <row r="198" spans="1:32" x14ac:dyDescent="0.15">
      <c r="A198" s="313" t="str">
        <f>IF('SRF IMP'!AE58="","","Print")</f>
        <v/>
      </c>
      <c r="B198" s="218" t="str">
        <f>IF('SRF IMP'!A58="","",'SRF IMP'!A58)</f>
        <v>PAVING SUBGRADE PREPARATION</v>
      </c>
      <c r="C198" s="219" t="str">
        <f>IF('SRF IMP'!B58="","",'SRF IMP'!B58)</f>
        <v>SF</v>
      </c>
      <c r="D198" s="219" t="str">
        <f>IF('SRF IMP'!C58="","",'SRF IMP'!C58)</f>
        <v/>
      </c>
      <c r="E198" s="219" t="str">
        <f>IF('SRF IMP'!D58="","",'SRF IMP'!D58)</f>
        <v/>
      </c>
      <c r="F198" s="219" t="str">
        <f>IF('SRF IMP'!E58="","",'SRF IMP'!E58)</f>
        <v/>
      </c>
      <c r="G198" s="219" t="str">
        <f>IF('SRF IMP'!F58="","",'SRF IMP'!F58)</f>
        <v/>
      </c>
      <c r="H198" s="219" t="str">
        <f>IF('SRF IMP'!G58="","",'SRF IMP'!G58)</f>
        <v/>
      </c>
      <c r="I198" s="219" t="str">
        <f>IF('SRF IMP'!H58="","",'SRF IMP'!H58)</f>
        <v/>
      </c>
      <c r="J198" s="219" t="str">
        <f>IF('SRF IMP'!I58="","",'SRF IMP'!I58)</f>
        <v/>
      </c>
      <c r="K198" s="219" t="str">
        <f>IF('SRF IMP'!J58="","",'SRF IMP'!J58)</f>
        <v/>
      </c>
      <c r="L198" s="219" t="str">
        <f>IF('SRF IMP'!K58="","",'SRF IMP'!K58)</f>
        <v/>
      </c>
      <c r="M198" s="219" t="str">
        <f>IF('SRF IMP'!L58="","",'SRF IMP'!L58)</f>
        <v/>
      </c>
      <c r="N198" s="219" t="str">
        <f>IF('SRF IMP'!M58="","",'SRF IMP'!M58)</f>
        <v/>
      </c>
      <c r="O198" s="219" t="str">
        <f>IF('SRF IMP'!N58="","",'SRF IMP'!N58)</f>
        <v/>
      </c>
      <c r="P198" s="219" t="str">
        <f>IF('SRF IMP'!O58="","",'SRF IMP'!O58)</f>
        <v/>
      </c>
      <c r="Q198" s="219" t="str">
        <f>IF('SRF IMP'!P58="","",'SRF IMP'!P58)</f>
        <v/>
      </c>
      <c r="R198" s="219" t="str">
        <f>IF('SRF IMP'!Q58="","",'SRF IMP'!Q58)</f>
        <v/>
      </c>
      <c r="S198" s="219" t="str">
        <f>IF('SRF IMP'!R58="","",'SRF IMP'!R58)</f>
        <v/>
      </c>
      <c r="T198" s="219" t="str">
        <f>IF('SRF IMP'!S58="","",'SRF IMP'!S58)</f>
        <v/>
      </c>
      <c r="U198" s="219"/>
      <c r="V198" s="219"/>
      <c r="W198" s="219"/>
      <c r="X198" s="219"/>
      <c r="Y198" s="219"/>
      <c r="Z198" s="219"/>
      <c r="AA198" s="221" t="str">
        <f>IF('SRF IMP'!AA58="","",'SRF IMP'!AA58)</f>
        <v/>
      </c>
      <c r="AB198" s="222" t="str">
        <f>IF('SRF IMP'!Z58="","",'SRF IMP'!Z58)</f>
        <v/>
      </c>
      <c r="AC198" s="222" t="str">
        <f>IF('SRF IMP'!AB58="","",'SRF IMP'!AB58)</f>
        <v/>
      </c>
      <c r="AD198" s="223">
        <f>IF('SRF IMP'!AC58="","",'SRF IMP'!AC58)</f>
        <v>0.84</v>
      </c>
      <c r="AE198" s="224" t="str">
        <f>IF('SRF IMP'!AD58="","",'SRF IMP'!AD58)</f>
        <v/>
      </c>
      <c r="AF198" s="257" t="str">
        <f>IF('SRF IMP'!AE58="","",'SRF IMP'!AE58)</f>
        <v/>
      </c>
    </row>
    <row r="199" spans="1:32" x14ac:dyDescent="0.15">
      <c r="A199" s="313" t="str">
        <f>IF('SRF IMP'!AE59="","","Print")</f>
        <v/>
      </c>
      <c r="B199" s="218" t="str">
        <f>IF('SRF IMP'!A59="","",'SRF IMP'!A59)</f>
        <v>AC PAVEMENT REMOVAL</v>
      </c>
      <c r="C199" s="219" t="str">
        <f>IF('SRF IMP'!B59="","",'SRF IMP'!B59)</f>
        <v>SF</v>
      </c>
      <c r="D199" s="219" t="str">
        <f>IF('SRF IMP'!C59="","",'SRF IMP'!C59)</f>
        <v/>
      </c>
      <c r="E199" s="219" t="str">
        <f>IF('SRF IMP'!D59="","",'SRF IMP'!D59)</f>
        <v/>
      </c>
      <c r="F199" s="219" t="str">
        <f>IF('SRF IMP'!E59="","",'SRF IMP'!E59)</f>
        <v/>
      </c>
      <c r="G199" s="219" t="str">
        <f>IF('SRF IMP'!F59="","",'SRF IMP'!F59)</f>
        <v/>
      </c>
      <c r="H199" s="219" t="str">
        <f>IF('SRF IMP'!G59="","",'SRF IMP'!G59)</f>
        <v/>
      </c>
      <c r="I199" s="219" t="str">
        <f>IF('SRF IMP'!H59="","",'SRF IMP'!H59)</f>
        <v/>
      </c>
      <c r="J199" s="219" t="str">
        <f>IF('SRF IMP'!I59="","",'SRF IMP'!I59)</f>
        <v/>
      </c>
      <c r="K199" s="219" t="str">
        <f>IF('SRF IMP'!J59="","",'SRF IMP'!J59)</f>
        <v/>
      </c>
      <c r="L199" s="219" t="str">
        <f>IF('SRF IMP'!K59="","",'SRF IMP'!K59)</f>
        <v/>
      </c>
      <c r="M199" s="219" t="str">
        <f>IF('SRF IMP'!L59="","",'SRF IMP'!L59)</f>
        <v/>
      </c>
      <c r="N199" s="219" t="str">
        <f>IF('SRF IMP'!M59="","",'SRF IMP'!M59)</f>
        <v/>
      </c>
      <c r="O199" s="219" t="str">
        <f>IF('SRF IMP'!N59="","",'SRF IMP'!N59)</f>
        <v/>
      </c>
      <c r="P199" s="219" t="str">
        <f>IF('SRF IMP'!O59="","",'SRF IMP'!O59)</f>
        <v/>
      </c>
      <c r="Q199" s="219" t="str">
        <f>IF('SRF IMP'!P59="","",'SRF IMP'!P59)</f>
        <v/>
      </c>
      <c r="R199" s="219" t="str">
        <f>IF('SRF IMP'!Q59="","",'SRF IMP'!Q59)</f>
        <v/>
      </c>
      <c r="S199" s="219" t="str">
        <f>IF('SRF IMP'!R59="","",'SRF IMP'!R59)</f>
        <v/>
      </c>
      <c r="T199" s="219" t="str">
        <f>IF('SRF IMP'!S59="","",'SRF IMP'!S59)</f>
        <v/>
      </c>
      <c r="U199" s="219"/>
      <c r="V199" s="219"/>
      <c r="W199" s="219"/>
      <c r="X199" s="219"/>
      <c r="Y199" s="219"/>
      <c r="Z199" s="219"/>
      <c r="AA199" s="221" t="str">
        <f>IF('SRF IMP'!AA59="","",'SRF IMP'!AA59)</f>
        <v/>
      </c>
      <c r="AB199" s="222" t="str">
        <f>IF('SRF IMP'!Z59="","",'SRF IMP'!Z59)</f>
        <v/>
      </c>
      <c r="AC199" s="222" t="str">
        <f>IF('SRF IMP'!AB59="","",'SRF IMP'!AB59)</f>
        <v/>
      </c>
      <c r="AD199" s="223">
        <f>IF('SRF IMP'!AC59="","",'SRF IMP'!AC59)</f>
        <v>3.36</v>
      </c>
      <c r="AE199" s="224" t="str">
        <f>IF('SRF IMP'!AD59="","",'SRF IMP'!AD59)</f>
        <v/>
      </c>
      <c r="AF199" s="257" t="str">
        <f>IF('SRF IMP'!AE59="","",'SRF IMP'!AE59)</f>
        <v/>
      </c>
    </row>
    <row r="200" spans="1:32" x14ac:dyDescent="0.15">
      <c r="A200" s="313" t="str">
        <f>IF('SRF IMP'!AE60="","","Print")</f>
        <v/>
      </c>
      <c r="B200" s="218" t="str">
        <f>IF('SRF IMP'!A60="","",'SRF IMP'!A60)</f>
        <v>ADDITIONAL ITEM</v>
      </c>
      <c r="C200" s="219" t="str">
        <f>IF('SRF IMP'!B60="","",'SRF IMP'!B60)</f>
        <v>XX</v>
      </c>
      <c r="D200" s="219" t="str">
        <f>IF('SRF IMP'!C60="","",'SRF IMP'!C60)</f>
        <v/>
      </c>
      <c r="E200" s="219" t="str">
        <f>IF('SRF IMP'!D60="","",'SRF IMP'!D60)</f>
        <v/>
      </c>
      <c r="F200" s="219" t="str">
        <f>IF('SRF IMP'!E60="","",'SRF IMP'!E60)</f>
        <v/>
      </c>
      <c r="G200" s="219" t="str">
        <f>IF('SRF IMP'!F60="","",'SRF IMP'!F60)</f>
        <v/>
      </c>
      <c r="H200" s="219" t="str">
        <f>IF('SRF IMP'!G60="","",'SRF IMP'!G60)</f>
        <v/>
      </c>
      <c r="I200" s="219" t="str">
        <f>IF('SRF IMP'!H60="","",'SRF IMP'!H60)</f>
        <v/>
      </c>
      <c r="J200" s="219" t="str">
        <f>IF('SRF IMP'!I60="","",'SRF IMP'!I60)</f>
        <v/>
      </c>
      <c r="K200" s="219" t="str">
        <f>IF('SRF IMP'!J60="","",'SRF IMP'!J60)</f>
        <v/>
      </c>
      <c r="L200" s="219" t="str">
        <f>IF('SRF IMP'!K60="","",'SRF IMP'!K60)</f>
        <v/>
      </c>
      <c r="M200" s="219" t="str">
        <f>IF('SRF IMP'!L60="","",'SRF IMP'!L60)</f>
        <v/>
      </c>
      <c r="N200" s="219" t="str">
        <f>IF('SRF IMP'!M60="","",'SRF IMP'!M60)</f>
        <v/>
      </c>
      <c r="O200" s="219" t="str">
        <f>IF('SRF IMP'!N60="","",'SRF IMP'!N60)</f>
        <v/>
      </c>
      <c r="P200" s="219" t="str">
        <f>IF('SRF IMP'!O60="","",'SRF IMP'!O60)</f>
        <v/>
      </c>
      <c r="Q200" s="219" t="str">
        <f>IF('SRF IMP'!P60="","",'SRF IMP'!P60)</f>
        <v/>
      </c>
      <c r="R200" s="219" t="str">
        <f>IF('SRF IMP'!Q60="","",'SRF IMP'!Q60)</f>
        <v/>
      </c>
      <c r="S200" s="219" t="str">
        <f>IF('SRF IMP'!R60="","",'SRF IMP'!R60)</f>
        <v/>
      </c>
      <c r="T200" s="219" t="str">
        <f>IF('SRF IMP'!S60="","",'SRF IMP'!S60)</f>
        <v/>
      </c>
      <c r="U200" s="219"/>
      <c r="V200" s="219"/>
      <c r="W200" s="219"/>
      <c r="X200" s="219"/>
      <c r="Y200" s="219"/>
      <c r="Z200" s="219"/>
      <c r="AA200" s="221" t="str">
        <f>IF('SRF IMP'!AA60="","",'SRF IMP'!AA60)</f>
        <v/>
      </c>
      <c r="AB200" s="222" t="str">
        <f>IF('SRF IMP'!Z60="","",'SRF IMP'!Z60)</f>
        <v/>
      </c>
      <c r="AC200" s="222" t="str">
        <f>IF('SRF IMP'!AB60="","",'SRF IMP'!AB60)</f>
        <v/>
      </c>
      <c r="AD200" s="223" t="str">
        <f>IF('SRF IMP'!AC60="","",'SRF IMP'!AC60)</f>
        <v/>
      </c>
      <c r="AE200" s="224" t="str">
        <f>IF('SRF IMP'!AD60="","",'SRF IMP'!AD60)</f>
        <v/>
      </c>
      <c r="AF200" s="257" t="str">
        <f>IF('SRF IMP'!AE60="","",'SRF IMP'!AE60)</f>
        <v/>
      </c>
    </row>
    <row r="201" spans="1:32" x14ac:dyDescent="0.15">
      <c r="A201" s="313" t="str">
        <f>IF('SRF IMP'!AE61="","","Print")</f>
        <v/>
      </c>
      <c r="B201" s="218" t="str">
        <f>IF('SRF IMP'!A61="","",'SRF IMP'!A61)</f>
        <v>ADDITIONAL ITEM</v>
      </c>
      <c r="C201" s="219" t="str">
        <f>IF('SRF IMP'!B61="","",'SRF IMP'!B61)</f>
        <v>XX</v>
      </c>
      <c r="D201" s="219" t="str">
        <f>IF('SRF IMP'!C61="","",'SRF IMP'!C61)</f>
        <v/>
      </c>
      <c r="E201" s="219" t="str">
        <f>IF('SRF IMP'!D61="","",'SRF IMP'!D61)</f>
        <v/>
      </c>
      <c r="F201" s="219" t="str">
        <f>IF('SRF IMP'!E61="","",'SRF IMP'!E61)</f>
        <v/>
      </c>
      <c r="G201" s="219" t="str">
        <f>IF('SRF IMP'!F61="","",'SRF IMP'!F61)</f>
        <v/>
      </c>
      <c r="H201" s="219" t="str">
        <f>IF('SRF IMP'!G61="","",'SRF IMP'!G61)</f>
        <v/>
      </c>
      <c r="I201" s="219" t="str">
        <f>IF('SRF IMP'!H61="","",'SRF IMP'!H61)</f>
        <v/>
      </c>
      <c r="J201" s="219" t="str">
        <f>IF('SRF IMP'!I61="","",'SRF IMP'!I61)</f>
        <v/>
      </c>
      <c r="K201" s="219" t="str">
        <f>IF('SRF IMP'!J61="","",'SRF IMP'!J61)</f>
        <v/>
      </c>
      <c r="L201" s="219" t="str">
        <f>IF('SRF IMP'!K61="","",'SRF IMP'!K61)</f>
        <v/>
      </c>
      <c r="M201" s="219" t="str">
        <f>IF('SRF IMP'!L61="","",'SRF IMP'!L61)</f>
        <v/>
      </c>
      <c r="N201" s="219" t="str">
        <f>IF('SRF IMP'!M61="","",'SRF IMP'!M61)</f>
        <v/>
      </c>
      <c r="O201" s="219" t="str">
        <f>IF('SRF IMP'!N61="","",'SRF IMP'!N61)</f>
        <v/>
      </c>
      <c r="P201" s="219" t="str">
        <f>IF('SRF IMP'!O61="","",'SRF IMP'!O61)</f>
        <v/>
      </c>
      <c r="Q201" s="219" t="str">
        <f>IF('SRF IMP'!P61="","",'SRF IMP'!P61)</f>
        <v/>
      </c>
      <c r="R201" s="219" t="str">
        <f>IF('SRF IMP'!Q61="","",'SRF IMP'!Q61)</f>
        <v/>
      </c>
      <c r="S201" s="219" t="str">
        <f>IF('SRF IMP'!R61="","",'SRF IMP'!R61)</f>
        <v/>
      </c>
      <c r="T201" s="219" t="str">
        <f>IF('SRF IMP'!S61="","",'SRF IMP'!S61)</f>
        <v/>
      </c>
      <c r="U201" s="219"/>
      <c r="V201" s="219"/>
      <c r="W201" s="219"/>
      <c r="X201" s="219"/>
      <c r="Y201" s="219"/>
      <c r="Z201" s="219"/>
      <c r="AA201" s="221" t="str">
        <f>IF('SRF IMP'!AA61="","",'SRF IMP'!AA61)</f>
        <v/>
      </c>
      <c r="AB201" s="222" t="str">
        <f>IF('SRF IMP'!Z61="","",'SRF IMP'!Z61)</f>
        <v/>
      </c>
      <c r="AC201" s="222" t="str">
        <f>IF('SRF IMP'!AB61="","",'SRF IMP'!AB61)</f>
        <v/>
      </c>
      <c r="AD201" s="223" t="str">
        <f>IF('SRF IMP'!AC61="","",'SRF IMP'!AC61)</f>
        <v/>
      </c>
      <c r="AE201" s="224" t="str">
        <f>IF('SRF IMP'!AD61="","",'SRF IMP'!AD61)</f>
        <v/>
      </c>
      <c r="AF201" s="257" t="str">
        <f>IF('SRF IMP'!AE61="","",'SRF IMP'!AE61)</f>
        <v/>
      </c>
    </row>
    <row r="202" spans="1:32" x14ac:dyDescent="0.15">
      <c r="A202" s="313" t="str">
        <f>IF('SRF IMP'!AE62="","","Print")</f>
        <v/>
      </c>
      <c r="B202" s="218" t="str">
        <f>IF('SRF IMP'!A62="","",'SRF IMP'!A62)</f>
        <v>ADDITIONAL ITEM</v>
      </c>
      <c r="C202" s="219" t="str">
        <f>IF('SRF IMP'!B62="","",'SRF IMP'!B62)</f>
        <v>XX</v>
      </c>
      <c r="D202" s="219" t="str">
        <f>IF('SRF IMP'!C62="","",'SRF IMP'!C62)</f>
        <v/>
      </c>
      <c r="E202" s="219" t="str">
        <f>IF('SRF IMP'!D62="","",'SRF IMP'!D62)</f>
        <v/>
      </c>
      <c r="F202" s="219" t="str">
        <f>IF('SRF IMP'!E62="","",'SRF IMP'!E62)</f>
        <v/>
      </c>
      <c r="G202" s="219" t="str">
        <f>IF('SRF IMP'!F62="","",'SRF IMP'!F62)</f>
        <v/>
      </c>
      <c r="H202" s="219" t="str">
        <f>IF('SRF IMP'!G62="","",'SRF IMP'!G62)</f>
        <v/>
      </c>
      <c r="I202" s="219" t="str">
        <f>IF('SRF IMP'!H62="","",'SRF IMP'!H62)</f>
        <v/>
      </c>
      <c r="J202" s="219" t="str">
        <f>IF('SRF IMP'!I62="","",'SRF IMP'!I62)</f>
        <v/>
      </c>
      <c r="K202" s="219" t="str">
        <f>IF('SRF IMP'!J62="","",'SRF IMP'!J62)</f>
        <v/>
      </c>
      <c r="L202" s="219" t="str">
        <f>IF('SRF IMP'!K62="","",'SRF IMP'!K62)</f>
        <v/>
      </c>
      <c r="M202" s="219" t="str">
        <f>IF('SRF IMP'!L62="","",'SRF IMP'!L62)</f>
        <v/>
      </c>
      <c r="N202" s="219" t="str">
        <f>IF('SRF IMP'!M62="","",'SRF IMP'!M62)</f>
        <v/>
      </c>
      <c r="O202" s="219" t="str">
        <f>IF('SRF IMP'!N62="","",'SRF IMP'!N62)</f>
        <v/>
      </c>
      <c r="P202" s="219" t="str">
        <f>IF('SRF IMP'!O62="","",'SRF IMP'!O62)</f>
        <v/>
      </c>
      <c r="Q202" s="219" t="str">
        <f>IF('SRF IMP'!P62="","",'SRF IMP'!P62)</f>
        <v/>
      </c>
      <c r="R202" s="219" t="str">
        <f>IF('SRF IMP'!Q62="","",'SRF IMP'!Q62)</f>
        <v/>
      </c>
      <c r="S202" s="219" t="str">
        <f>IF('SRF IMP'!R62="","",'SRF IMP'!R62)</f>
        <v/>
      </c>
      <c r="T202" s="219" t="str">
        <f>IF('SRF IMP'!S62="","",'SRF IMP'!S62)</f>
        <v/>
      </c>
      <c r="U202" s="219"/>
      <c r="V202" s="219"/>
      <c r="W202" s="219"/>
      <c r="X202" s="219"/>
      <c r="Y202" s="219"/>
      <c r="Z202" s="219"/>
      <c r="AA202" s="221" t="str">
        <f>IF('SRF IMP'!AA62="","",'SRF IMP'!AA62)</f>
        <v/>
      </c>
      <c r="AB202" s="222" t="str">
        <f>IF('SRF IMP'!Z62="","",'SRF IMP'!Z62)</f>
        <v/>
      </c>
      <c r="AC202" s="222" t="str">
        <f>IF('SRF IMP'!AB62="","",'SRF IMP'!AB62)</f>
        <v/>
      </c>
      <c r="AD202" s="223" t="str">
        <f>IF('SRF IMP'!AC62="","",'SRF IMP'!AC62)</f>
        <v/>
      </c>
      <c r="AE202" s="224" t="str">
        <f>IF('SRF IMP'!AD62="","",'SRF IMP'!AD62)</f>
        <v/>
      </c>
      <c r="AF202" s="257" t="str">
        <f>IF('SRF IMP'!AE62="","",'SRF IMP'!AE62)</f>
        <v/>
      </c>
    </row>
    <row r="203" spans="1:32" x14ac:dyDescent="0.15">
      <c r="A203" s="313" t="str">
        <f>IF('SRF IMP'!AE63="","","Print")</f>
        <v/>
      </c>
      <c r="B203" s="218" t="str">
        <f>IF('SRF IMP'!A63="","",'SRF IMP'!A63)</f>
        <v>ADDITIONAL ITEM</v>
      </c>
      <c r="C203" s="219" t="str">
        <f>IF('SRF IMP'!B63="","",'SRF IMP'!B63)</f>
        <v>XX</v>
      </c>
      <c r="D203" s="219" t="str">
        <f>IF('SRF IMP'!C63="","",'SRF IMP'!C63)</f>
        <v/>
      </c>
      <c r="E203" s="219" t="str">
        <f>IF('SRF IMP'!D63="","",'SRF IMP'!D63)</f>
        <v/>
      </c>
      <c r="F203" s="219" t="str">
        <f>IF('SRF IMP'!E63="","",'SRF IMP'!E63)</f>
        <v/>
      </c>
      <c r="G203" s="219" t="str">
        <f>IF('SRF IMP'!F63="","",'SRF IMP'!F63)</f>
        <v/>
      </c>
      <c r="H203" s="219" t="str">
        <f>IF('SRF IMP'!G63="","",'SRF IMP'!G63)</f>
        <v/>
      </c>
      <c r="I203" s="219" t="str">
        <f>IF('SRF IMP'!H63="","",'SRF IMP'!H63)</f>
        <v/>
      </c>
      <c r="J203" s="219" t="str">
        <f>IF('SRF IMP'!I63="","",'SRF IMP'!I63)</f>
        <v/>
      </c>
      <c r="K203" s="219" t="str">
        <f>IF('SRF IMP'!J63="","",'SRF IMP'!J63)</f>
        <v/>
      </c>
      <c r="L203" s="219" t="str">
        <f>IF('SRF IMP'!K63="","",'SRF IMP'!K63)</f>
        <v/>
      </c>
      <c r="M203" s="219" t="str">
        <f>IF('SRF IMP'!L63="","",'SRF IMP'!L63)</f>
        <v/>
      </c>
      <c r="N203" s="219" t="str">
        <f>IF('SRF IMP'!M63="","",'SRF IMP'!M63)</f>
        <v/>
      </c>
      <c r="O203" s="219" t="str">
        <f>IF('SRF IMP'!N63="","",'SRF IMP'!N63)</f>
        <v/>
      </c>
      <c r="P203" s="219" t="str">
        <f>IF('SRF IMP'!O63="","",'SRF IMP'!O63)</f>
        <v/>
      </c>
      <c r="Q203" s="219" t="str">
        <f>IF('SRF IMP'!P63="","",'SRF IMP'!P63)</f>
        <v/>
      </c>
      <c r="R203" s="219" t="str">
        <f>IF('SRF IMP'!Q63="","",'SRF IMP'!Q63)</f>
        <v/>
      </c>
      <c r="S203" s="219" t="str">
        <f>IF('SRF IMP'!R63="","",'SRF IMP'!R63)</f>
        <v/>
      </c>
      <c r="T203" s="219" t="str">
        <f>IF('SRF IMP'!S63="","",'SRF IMP'!S63)</f>
        <v/>
      </c>
      <c r="U203" s="219"/>
      <c r="V203" s="219"/>
      <c r="W203" s="219"/>
      <c r="X203" s="219"/>
      <c r="Y203" s="219"/>
      <c r="Z203" s="219"/>
      <c r="AA203" s="221" t="str">
        <f>IF('SRF IMP'!AA63="","",'SRF IMP'!AA63)</f>
        <v/>
      </c>
      <c r="AB203" s="222" t="str">
        <f>IF('SRF IMP'!Z63="","",'SRF IMP'!Z63)</f>
        <v/>
      </c>
      <c r="AC203" s="222" t="str">
        <f>IF('SRF IMP'!AB63="","",'SRF IMP'!AB63)</f>
        <v/>
      </c>
      <c r="AD203" s="223" t="str">
        <f>IF('SRF IMP'!AC63="","",'SRF IMP'!AC63)</f>
        <v/>
      </c>
      <c r="AE203" s="224" t="str">
        <f>IF('SRF IMP'!AD63="","",'SRF IMP'!AD63)</f>
        <v/>
      </c>
      <c r="AF203" s="257" t="str">
        <f>IF('SRF IMP'!AE63="","",'SRF IMP'!AE63)</f>
        <v/>
      </c>
    </row>
    <row r="204" spans="1:32" x14ac:dyDescent="0.15">
      <c r="A204" s="313" t="str">
        <f>IF(AF204&gt;0,"Print","")</f>
        <v/>
      </c>
      <c r="B204" s="225"/>
      <c r="C204" s="226"/>
      <c r="D204" s="226"/>
      <c r="E204" s="226"/>
      <c r="F204" s="226"/>
      <c r="G204" s="226"/>
      <c r="H204" s="226"/>
      <c r="I204" s="226"/>
      <c r="J204" s="226"/>
      <c r="K204" s="226"/>
      <c r="L204" s="226"/>
      <c r="M204" s="226"/>
      <c r="N204" s="226"/>
      <c r="O204" s="226"/>
      <c r="P204" s="226"/>
      <c r="Q204" s="226"/>
      <c r="R204" s="226"/>
      <c r="S204" s="226"/>
      <c r="T204" s="226"/>
      <c r="U204" s="226"/>
      <c r="V204" s="226"/>
      <c r="W204" s="226"/>
      <c r="X204" s="226"/>
      <c r="Y204" s="226"/>
      <c r="Z204" s="226"/>
      <c r="AA204" s="227"/>
      <c r="AB204" s="226"/>
      <c r="AC204" s="226"/>
      <c r="AD204" s="228"/>
      <c r="AE204" s="229" t="str">
        <f>IF('SRF IMP'!AD64="","",'SRF IMP'!AD64)</f>
        <v>SUBTOTAL:</v>
      </c>
      <c r="AF204" s="374" t="str">
        <f>IF('SRF IMP'!AE64="","",'SRF IMP'!AE64)</f>
        <v/>
      </c>
    </row>
    <row r="205" spans="1:32" x14ac:dyDescent="0.15">
      <c r="A205" s="313" t="str">
        <f>IF(AND(AF204&gt;0,AF217&gt;0),"Print",IF(AF217&gt;0,"Print",""))</f>
        <v/>
      </c>
      <c r="B205" s="230"/>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4"/>
      <c r="AB205" s="193"/>
      <c r="AC205" s="193"/>
      <c r="AD205" s="211"/>
      <c r="AE205" s="211"/>
      <c r="AF205" s="374"/>
    </row>
    <row r="206" spans="1:32" x14ac:dyDescent="0.15">
      <c r="A206" s="313" t="str">
        <f>IF(AF217&gt;0,"Print","")</f>
        <v/>
      </c>
      <c r="B206" s="325" t="str">
        <f>IF('SRF IMP'!A66="","",'SRF IMP'!A66)</f>
        <v>CURB RAMPS &amp; SIDEWALK</v>
      </c>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4"/>
      <c r="AB206" s="193"/>
      <c r="AC206" s="193"/>
      <c r="AD206" s="211"/>
      <c r="AE206" s="211"/>
      <c r="AF206" s="255"/>
    </row>
    <row r="207" spans="1:32" x14ac:dyDescent="0.15">
      <c r="A207" s="313" t="str">
        <f>IF('SRF IMP'!AE67="","","Print")</f>
        <v/>
      </c>
      <c r="B207" s="218" t="str">
        <f>IF('SRF IMP'!A67="","",'SRF IMP'!A67)</f>
        <v>CURB RAMPS, PER SDG132 (TYPE A&amp;B, NEW CONSTRUCTION)</v>
      </c>
      <c r="C207" s="235" t="str">
        <f>IF('SRF IMP'!B67="","",'SRF IMP'!B67)</f>
        <v>EA</v>
      </c>
      <c r="D207" s="235" t="str">
        <f>IF('SRF IMP'!C67="","",'SRF IMP'!C67)</f>
        <v/>
      </c>
      <c r="E207" s="235" t="str">
        <f>IF('SRF IMP'!D67="","",'SRF IMP'!D67)</f>
        <v/>
      </c>
      <c r="F207" s="235" t="str">
        <f>IF('SRF IMP'!E67="","",'SRF IMP'!E67)</f>
        <v/>
      </c>
      <c r="G207" s="235" t="str">
        <f>IF('SRF IMP'!F67="","",'SRF IMP'!F67)</f>
        <v/>
      </c>
      <c r="H207" s="235" t="str">
        <f>IF('SRF IMP'!G67="","",'SRF IMP'!G67)</f>
        <v/>
      </c>
      <c r="I207" s="235" t="str">
        <f>IF('SRF IMP'!H67="","",'SRF IMP'!H67)</f>
        <v/>
      </c>
      <c r="J207" s="235" t="str">
        <f>IF('SRF IMP'!I67="","",'SRF IMP'!I67)</f>
        <v xml:space="preserve"> </v>
      </c>
      <c r="K207" s="235" t="str">
        <f>IF('SRF IMP'!J67="","",'SRF IMP'!J67)</f>
        <v xml:space="preserve"> </v>
      </c>
      <c r="L207" s="235" t="str">
        <f>IF('SRF IMP'!K67="","",'SRF IMP'!K67)</f>
        <v/>
      </c>
      <c r="M207" s="235" t="str">
        <f>IF('SRF IMP'!L67="","",'SRF IMP'!L67)</f>
        <v/>
      </c>
      <c r="N207" s="235" t="str">
        <f>IF('SRF IMP'!M67="","",'SRF IMP'!M67)</f>
        <v/>
      </c>
      <c r="O207" s="235" t="str">
        <f>IF('SRF IMP'!N67="","",'SRF IMP'!N67)</f>
        <v/>
      </c>
      <c r="P207" s="235" t="str">
        <f>IF('SRF IMP'!O67="","",'SRF IMP'!O67)</f>
        <v/>
      </c>
      <c r="Q207" s="235" t="str">
        <f>IF('SRF IMP'!P67="","",'SRF IMP'!P67)</f>
        <v/>
      </c>
      <c r="R207" s="235" t="str">
        <f>IF('SRF IMP'!Q67="","",'SRF IMP'!Q67)</f>
        <v/>
      </c>
      <c r="S207" s="235" t="str">
        <f>IF('SRF IMP'!R67="","",'SRF IMP'!R67)</f>
        <v/>
      </c>
      <c r="T207" s="235" t="str">
        <f>IF('SRF IMP'!S67="","",'SRF IMP'!S67)</f>
        <v/>
      </c>
      <c r="U207" s="235"/>
      <c r="V207" s="235"/>
      <c r="W207" s="235"/>
      <c r="X207" s="235"/>
      <c r="Y207" s="235"/>
      <c r="Z207" s="235"/>
      <c r="AA207" s="221" t="str">
        <f>IF('SRF IMP'!AA67="","",'SRF IMP'!AA67)</f>
        <v/>
      </c>
      <c r="AB207" s="222" t="str">
        <f>IF('SRF IMP'!Z67="","",'SRF IMP'!Z67)</f>
        <v/>
      </c>
      <c r="AC207" s="222" t="str">
        <f>IF('SRF IMP'!AB67="","",'SRF IMP'!AB67)</f>
        <v/>
      </c>
      <c r="AD207" s="223">
        <f>IF('SRF IMP'!AC67="","",'SRF IMP'!AC67)</f>
        <v>1876</v>
      </c>
      <c r="AE207" s="224" t="str">
        <f>IF('SRF IMP'!AD67="","",'SRF IMP'!AD67)</f>
        <v/>
      </c>
      <c r="AF207" s="257" t="str">
        <f>IF('SRF IMP'!AE67="","",'SRF IMP'!AE67)</f>
        <v/>
      </c>
    </row>
    <row r="208" spans="1:32" x14ac:dyDescent="0.15">
      <c r="A208" s="313" t="str">
        <f>IF('SRF IMP'!AE68="","","Print")</f>
        <v/>
      </c>
      <c r="B208" s="218" t="str">
        <f>IF('SRF IMP'!A68="","",'SRF IMP'!A68)</f>
        <v>CURB RAMPS, PER SDG134-135 (TYPE C1&amp; C2 FOR EXIST SIDEWALK)</v>
      </c>
      <c r="C208" s="235" t="str">
        <f>IF('SRF IMP'!B68="","",'SRF IMP'!B68)</f>
        <v>EA</v>
      </c>
      <c r="D208" s="235" t="str">
        <f>IF('SRF IMP'!C68="","",'SRF IMP'!C68)</f>
        <v/>
      </c>
      <c r="E208" s="235" t="str">
        <f>IF('SRF IMP'!D68="","",'SRF IMP'!D68)</f>
        <v/>
      </c>
      <c r="F208" s="235" t="str">
        <f>IF('SRF IMP'!E68="","",'SRF IMP'!E68)</f>
        <v/>
      </c>
      <c r="G208" s="235" t="str">
        <f>IF('SRF IMP'!F68="","",'SRF IMP'!F68)</f>
        <v/>
      </c>
      <c r="H208" s="235" t="str">
        <f>IF('SRF IMP'!G68="","",'SRF IMP'!G68)</f>
        <v/>
      </c>
      <c r="I208" s="235" t="str">
        <f>IF('SRF IMP'!H68="","",'SRF IMP'!H68)</f>
        <v/>
      </c>
      <c r="J208" s="235" t="str">
        <f>IF('SRF IMP'!I68="","",'SRF IMP'!I68)</f>
        <v xml:space="preserve"> </v>
      </c>
      <c r="K208" s="235" t="str">
        <f>IF('SRF IMP'!J68="","",'SRF IMP'!J68)</f>
        <v xml:space="preserve"> </v>
      </c>
      <c r="L208" s="235" t="str">
        <f>IF('SRF IMP'!K68="","",'SRF IMP'!K68)</f>
        <v/>
      </c>
      <c r="M208" s="235" t="str">
        <f>IF('SRF IMP'!L68="","",'SRF IMP'!L68)</f>
        <v/>
      </c>
      <c r="N208" s="235" t="str">
        <f>IF('SRF IMP'!M68="","",'SRF IMP'!M68)</f>
        <v/>
      </c>
      <c r="O208" s="235" t="str">
        <f>IF('SRF IMP'!N68="","",'SRF IMP'!N68)</f>
        <v/>
      </c>
      <c r="P208" s="235" t="str">
        <f>IF('SRF IMP'!O68="","",'SRF IMP'!O68)</f>
        <v/>
      </c>
      <c r="Q208" s="235" t="str">
        <f>IF('SRF IMP'!P68="","",'SRF IMP'!P68)</f>
        <v/>
      </c>
      <c r="R208" s="235" t="str">
        <f>IF('SRF IMP'!Q68="","",'SRF IMP'!Q68)</f>
        <v/>
      </c>
      <c r="S208" s="235" t="str">
        <f>IF('SRF IMP'!R68="","",'SRF IMP'!R68)</f>
        <v/>
      </c>
      <c r="T208" s="235" t="str">
        <f>IF('SRF IMP'!S68="","",'SRF IMP'!S68)</f>
        <v/>
      </c>
      <c r="U208" s="235"/>
      <c r="V208" s="235"/>
      <c r="W208" s="235"/>
      <c r="X208" s="235"/>
      <c r="Y208" s="235"/>
      <c r="Z208" s="235"/>
      <c r="AA208" s="221" t="str">
        <f>IF('SRF IMP'!AA68="","",'SRF IMP'!AA68)</f>
        <v/>
      </c>
      <c r="AB208" s="222" t="str">
        <f>IF('SRF IMP'!Z68="","",'SRF IMP'!Z68)</f>
        <v/>
      </c>
      <c r="AC208" s="222" t="str">
        <f>IF('SRF IMP'!AB68="","",'SRF IMP'!AB68)</f>
        <v/>
      </c>
      <c r="AD208" s="223">
        <f>IF('SRF IMP'!AC68="","",'SRF IMP'!AC68)</f>
        <v>2948</v>
      </c>
      <c r="AE208" s="224" t="str">
        <f>IF('SRF IMP'!AD68="","",'SRF IMP'!AD68)</f>
        <v/>
      </c>
      <c r="AF208" s="257" t="str">
        <f>IF('SRF IMP'!AE68="","",'SRF IMP'!AE68)</f>
        <v/>
      </c>
    </row>
    <row r="209" spans="1:32" x14ac:dyDescent="0.15">
      <c r="A209" s="313" t="str">
        <f>IF('SRF IMP'!AE69="","","Print")</f>
        <v/>
      </c>
      <c r="B209" s="218" t="str">
        <f>IF('SRF IMP'!A69="","",'SRF IMP'!A69)</f>
        <v>CURB RAMPS, ALLEY, PER SDG-136 (TYPE D), SDG-137 (ALL CASES)</v>
      </c>
      <c r="C209" s="232" t="str">
        <f>IF('SRF IMP'!B69="","",'SRF IMP'!B69)</f>
        <v>EA</v>
      </c>
      <c r="D209" s="232" t="str">
        <f>IF('SRF IMP'!C69="","",'SRF IMP'!C69)</f>
        <v/>
      </c>
      <c r="E209" s="232" t="str">
        <f>IF('SRF IMP'!D69="","",'SRF IMP'!D69)</f>
        <v/>
      </c>
      <c r="F209" s="232" t="str">
        <f>IF('SRF IMP'!E69="","",'SRF IMP'!E69)</f>
        <v/>
      </c>
      <c r="G209" s="232" t="str">
        <f>IF('SRF IMP'!F69="","",'SRF IMP'!F69)</f>
        <v/>
      </c>
      <c r="H209" s="232" t="str">
        <f>IF('SRF IMP'!G69="","",'SRF IMP'!G69)</f>
        <v/>
      </c>
      <c r="I209" s="232" t="str">
        <f>IF('SRF IMP'!H69="","",'SRF IMP'!H69)</f>
        <v/>
      </c>
      <c r="J209" s="232" t="str">
        <f>IF('SRF IMP'!I69="","",'SRF IMP'!I69)</f>
        <v xml:space="preserve"> </v>
      </c>
      <c r="K209" s="232" t="str">
        <f>IF('SRF IMP'!J69="","",'SRF IMP'!J69)</f>
        <v xml:space="preserve"> </v>
      </c>
      <c r="L209" s="232" t="str">
        <f>IF('SRF IMP'!K69="","",'SRF IMP'!K69)</f>
        <v/>
      </c>
      <c r="M209" s="232" t="str">
        <f>IF('SRF IMP'!L69="","",'SRF IMP'!L69)</f>
        <v/>
      </c>
      <c r="N209" s="232" t="str">
        <f>IF('SRF IMP'!M69="","",'SRF IMP'!M69)</f>
        <v/>
      </c>
      <c r="O209" s="232" t="str">
        <f>IF('SRF IMP'!N69="","",'SRF IMP'!N69)</f>
        <v/>
      </c>
      <c r="P209" s="232" t="str">
        <f>IF('SRF IMP'!O69="","",'SRF IMP'!O69)</f>
        <v/>
      </c>
      <c r="Q209" s="232" t="str">
        <f>IF('SRF IMP'!P69="","",'SRF IMP'!P69)</f>
        <v/>
      </c>
      <c r="R209" s="232" t="str">
        <f>IF('SRF IMP'!Q69="","",'SRF IMP'!Q69)</f>
        <v/>
      </c>
      <c r="S209" s="232" t="str">
        <f>IF('SRF IMP'!R69="","",'SRF IMP'!R69)</f>
        <v/>
      </c>
      <c r="T209" s="232" t="str">
        <f>IF('SRF IMP'!S69="","",'SRF IMP'!S69)</f>
        <v/>
      </c>
      <c r="U209" s="232"/>
      <c r="V209" s="232"/>
      <c r="W209" s="232"/>
      <c r="X209" s="232"/>
      <c r="Y209" s="232"/>
      <c r="Z209" s="232"/>
      <c r="AA209" s="221" t="str">
        <f>IF('SRF IMP'!AA69="","",'SRF IMP'!AA69)</f>
        <v/>
      </c>
      <c r="AB209" s="232" t="str">
        <f>IF('SRF IMP'!Z69="","",'SRF IMP'!Z69)</f>
        <v/>
      </c>
      <c r="AC209" s="232" t="str">
        <f>IF('SRF IMP'!AB69="","",'SRF IMP'!AB69)</f>
        <v/>
      </c>
      <c r="AD209" s="223">
        <f>IF('SRF IMP'!AC69="","",'SRF IMP'!AC69)</f>
        <v>2144</v>
      </c>
      <c r="AE209" s="224" t="str">
        <f>IF('SRF IMP'!AD69="","",'SRF IMP'!AD69)</f>
        <v/>
      </c>
      <c r="AF209" s="257" t="str">
        <f>IF('SRF IMP'!AE69="","",'SRF IMP'!AE69)</f>
        <v/>
      </c>
    </row>
    <row r="210" spans="1:32" x14ac:dyDescent="0.15">
      <c r="A210" s="313" t="str">
        <f>IF('SRF IMP'!AE70="","","Print")</f>
        <v/>
      </c>
      <c r="B210" s="218" t="str">
        <f>IF('SRF IMP'!A70="","",'SRF IMP'!A70)</f>
        <v>SIDEWALK REMOVAL</v>
      </c>
      <c r="C210" s="232" t="str">
        <f>IF('SRF IMP'!B70="","",'SRF IMP'!B70)</f>
        <v>SF</v>
      </c>
      <c r="D210" s="232" t="str">
        <f>IF('SRF IMP'!C70="","",'SRF IMP'!C70)</f>
        <v/>
      </c>
      <c r="E210" s="232" t="str">
        <f>IF('SRF IMP'!D70="","",'SRF IMP'!D70)</f>
        <v/>
      </c>
      <c r="F210" s="232" t="str">
        <f>IF('SRF IMP'!E70="","",'SRF IMP'!E70)</f>
        <v/>
      </c>
      <c r="G210" s="232" t="str">
        <f>IF('SRF IMP'!F70="","",'SRF IMP'!F70)</f>
        <v/>
      </c>
      <c r="H210" s="232" t="str">
        <f>IF('SRF IMP'!G70="","",'SRF IMP'!G70)</f>
        <v/>
      </c>
      <c r="I210" s="232" t="str">
        <f>IF('SRF IMP'!H70="","",'SRF IMP'!H70)</f>
        <v/>
      </c>
      <c r="J210" s="232" t="str">
        <f>IF('SRF IMP'!I70="","",'SRF IMP'!I70)</f>
        <v/>
      </c>
      <c r="K210" s="232" t="str">
        <f>IF('SRF IMP'!J70="","",'SRF IMP'!J70)</f>
        <v/>
      </c>
      <c r="L210" s="232" t="str">
        <f>IF('SRF IMP'!K70="","",'SRF IMP'!K70)</f>
        <v/>
      </c>
      <c r="M210" s="232" t="str">
        <f>IF('SRF IMP'!L70="","",'SRF IMP'!L70)</f>
        <v/>
      </c>
      <c r="N210" s="232" t="str">
        <f>IF('SRF IMP'!M70="","",'SRF IMP'!M70)</f>
        <v/>
      </c>
      <c r="O210" s="232" t="str">
        <f>IF('SRF IMP'!N70="","",'SRF IMP'!N70)</f>
        <v/>
      </c>
      <c r="P210" s="232" t="str">
        <f>IF('SRF IMP'!O70="","",'SRF IMP'!O70)</f>
        <v/>
      </c>
      <c r="Q210" s="232" t="str">
        <f>IF('SRF IMP'!P70="","",'SRF IMP'!P70)</f>
        <v/>
      </c>
      <c r="R210" s="232" t="str">
        <f>IF('SRF IMP'!Q70="","",'SRF IMP'!Q70)</f>
        <v/>
      </c>
      <c r="S210" s="232" t="str">
        <f>IF('SRF IMP'!R70="","",'SRF IMP'!R70)</f>
        <v/>
      </c>
      <c r="T210" s="232" t="str">
        <f>IF('SRF IMP'!S70="","",'SRF IMP'!S70)</f>
        <v/>
      </c>
      <c r="U210" s="232"/>
      <c r="V210" s="232"/>
      <c r="W210" s="232"/>
      <c r="X210" s="232"/>
      <c r="Y210" s="232"/>
      <c r="Z210" s="232"/>
      <c r="AA210" s="221" t="str">
        <f>IF('SRF IMP'!AA70="","",'SRF IMP'!AA70)</f>
        <v/>
      </c>
      <c r="AB210" s="232" t="str">
        <f>IF('SRF IMP'!Z70="","",'SRF IMP'!Z70)</f>
        <v/>
      </c>
      <c r="AC210" s="232" t="str">
        <f>IF('SRF IMP'!AB70="","",'SRF IMP'!AB70)</f>
        <v/>
      </c>
      <c r="AD210" s="223">
        <f>IF('SRF IMP'!AC70="","",'SRF IMP'!AC70)</f>
        <v>2.0099999999999998</v>
      </c>
      <c r="AE210" s="224" t="str">
        <f>IF('SRF IMP'!AD70="","",'SRF IMP'!AD70)</f>
        <v/>
      </c>
      <c r="AF210" s="257" t="str">
        <f>IF('SRF IMP'!AE70="","",'SRF IMP'!AE70)</f>
        <v/>
      </c>
    </row>
    <row r="211" spans="1:32" x14ac:dyDescent="0.15">
      <c r="A211" s="313" t="str">
        <f>IF('SRF IMP'!AE71="","","Print")</f>
        <v/>
      </c>
      <c r="B211" s="218" t="str">
        <f>IF('SRF IMP'!A71="","",'SRF IMP'!A71)</f>
        <v xml:space="preserve">4" PCC SIDEWALK, PER G-7 </v>
      </c>
      <c r="C211" s="232" t="str">
        <f>IF('SRF IMP'!B71="","",'SRF IMP'!B71)</f>
        <v>SF</v>
      </c>
      <c r="D211" s="232" t="str">
        <f>IF('SRF IMP'!C71="","",'SRF IMP'!C71)</f>
        <v xml:space="preserve"> </v>
      </c>
      <c r="E211" s="232" t="str">
        <f>IF('SRF IMP'!D71="","",'SRF IMP'!D71)</f>
        <v/>
      </c>
      <c r="F211" s="232" t="str">
        <f>IF('SRF IMP'!E71="","",'SRF IMP'!E71)</f>
        <v/>
      </c>
      <c r="G211" s="232" t="str">
        <f>IF('SRF IMP'!F71="","",'SRF IMP'!F71)</f>
        <v/>
      </c>
      <c r="H211" s="232" t="str">
        <f>IF('SRF IMP'!G71="","",'SRF IMP'!G71)</f>
        <v/>
      </c>
      <c r="I211" s="232" t="str">
        <f>IF('SRF IMP'!H71="","",'SRF IMP'!H71)</f>
        <v/>
      </c>
      <c r="J211" s="232" t="str">
        <f>IF('SRF IMP'!I71="","",'SRF IMP'!I71)</f>
        <v/>
      </c>
      <c r="K211" s="232" t="str">
        <f>IF('SRF IMP'!J71="","",'SRF IMP'!J71)</f>
        <v xml:space="preserve"> </v>
      </c>
      <c r="L211" s="232" t="str">
        <f>IF('SRF IMP'!K71="","",'SRF IMP'!K71)</f>
        <v/>
      </c>
      <c r="M211" s="232" t="str">
        <f>IF('SRF IMP'!L71="","",'SRF IMP'!L71)</f>
        <v/>
      </c>
      <c r="N211" s="232" t="str">
        <f>IF('SRF IMP'!M71="","",'SRF IMP'!M71)</f>
        <v/>
      </c>
      <c r="O211" s="232" t="str">
        <f>IF('SRF IMP'!N71="","",'SRF IMP'!N71)</f>
        <v/>
      </c>
      <c r="P211" s="232" t="str">
        <f>IF('SRF IMP'!O71="","",'SRF IMP'!O71)</f>
        <v/>
      </c>
      <c r="Q211" s="232" t="str">
        <f>IF('SRF IMP'!P71="","",'SRF IMP'!P71)</f>
        <v/>
      </c>
      <c r="R211" s="232" t="str">
        <f>IF('SRF IMP'!Q71="","",'SRF IMP'!Q71)</f>
        <v/>
      </c>
      <c r="S211" s="232" t="str">
        <f>IF('SRF IMP'!R71="","",'SRF IMP'!R71)</f>
        <v/>
      </c>
      <c r="T211" s="232" t="str">
        <f>IF('SRF IMP'!S71="","",'SRF IMP'!S71)</f>
        <v/>
      </c>
      <c r="U211" s="232"/>
      <c r="V211" s="232"/>
      <c r="W211" s="232"/>
      <c r="X211" s="232"/>
      <c r="Y211" s="232"/>
      <c r="Z211" s="232"/>
      <c r="AA211" s="221" t="str">
        <f>IF('SRF IMP'!AA71="","",'SRF IMP'!AA71)</f>
        <v/>
      </c>
      <c r="AB211" s="222" t="str">
        <f>IF('SRF IMP'!Z71="","",'SRF IMP'!Z71)</f>
        <v/>
      </c>
      <c r="AC211" s="222" t="str">
        <f>IF('SRF IMP'!AB71="","",'SRF IMP'!AB71)</f>
        <v/>
      </c>
      <c r="AD211" s="223">
        <f>IF('SRF IMP'!AC71="","",'SRF IMP'!AC71)</f>
        <v>8</v>
      </c>
      <c r="AE211" s="224" t="str">
        <f>IF('SRF IMP'!AD71="","",'SRF IMP'!AD71)</f>
        <v/>
      </c>
      <c r="AF211" s="257" t="str">
        <f>IF('SRF IMP'!AE71="","",'SRF IMP'!AE71)</f>
        <v/>
      </c>
    </row>
    <row r="212" spans="1:32" x14ac:dyDescent="0.15">
      <c r="A212" s="313" t="str">
        <f>IF('SRF IMP'!AE72="","","Print")</f>
        <v/>
      </c>
      <c r="B212" s="218" t="str">
        <f>IF('SRF IMP'!A72="","",'SRF IMP'!A72)</f>
        <v>RELOCATE CONTRACTORS/HISTORIC STAMP, PER SDG-115</v>
      </c>
      <c r="C212" s="232" t="str">
        <f>IF('SRF IMP'!B72="","",'SRF IMP'!B72)</f>
        <v>EA</v>
      </c>
      <c r="D212" s="232" t="str">
        <f>IF('SRF IMP'!C72="","",'SRF IMP'!C72)</f>
        <v/>
      </c>
      <c r="E212" s="232" t="str">
        <f>IF('SRF IMP'!D72="","",'SRF IMP'!D72)</f>
        <v/>
      </c>
      <c r="F212" s="232" t="str">
        <f>IF('SRF IMP'!E72="","",'SRF IMP'!E72)</f>
        <v/>
      </c>
      <c r="G212" s="232" t="str">
        <f>IF('SRF IMP'!F72="","",'SRF IMP'!F72)</f>
        <v/>
      </c>
      <c r="H212" s="232" t="str">
        <f>IF('SRF IMP'!G72="","",'SRF IMP'!G72)</f>
        <v/>
      </c>
      <c r="I212" s="232" t="str">
        <f>IF('SRF IMP'!H72="","",'SRF IMP'!H72)</f>
        <v/>
      </c>
      <c r="J212" s="232" t="str">
        <f>IF('SRF IMP'!I72="","",'SRF IMP'!I72)</f>
        <v/>
      </c>
      <c r="K212" s="232" t="str">
        <f>IF('SRF IMP'!J72="","",'SRF IMP'!J72)</f>
        <v xml:space="preserve"> </v>
      </c>
      <c r="L212" s="232" t="str">
        <f>IF('SRF IMP'!K72="","",'SRF IMP'!K72)</f>
        <v/>
      </c>
      <c r="M212" s="232" t="str">
        <f>IF('SRF IMP'!L72="","",'SRF IMP'!L72)</f>
        <v/>
      </c>
      <c r="N212" s="232" t="str">
        <f>IF('SRF IMP'!M72="","",'SRF IMP'!M72)</f>
        <v/>
      </c>
      <c r="O212" s="232" t="str">
        <f>IF('SRF IMP'!N72="","",'SRF IMP'!N72)</f>
        <v/>
      </c>
      <c r="P212" s="232" t="str">
        <f>IF('SRF IMP'!O72="","",'SRF IMP'!O72)</f>
        <v/>
      </c>
      <c r="Q212" s="232" t="str">
        <f>IF('SRF IMP'!P72="","",'SRF IMP'!P72)</f>
        <v/>
      </c>
      <c r="R212" s="232" t="str">
        <f>IF('SRF IMP'!Q72="","",'SRF IMP'!Q72)</f>
        <v/>
      </c>
      <c r="S212" s="232" t="str">
        <f>IF('SRF IMP'!R72="","",'SRF IMP'!R72)</f>
        <v/>
      </c>
      <c r="T212" s="232" t="str">
        <f>IF('SRF IMP'!S72="","",'SRF IMP'!S72)</f>
        <v/>
      </c>
      <c r="U212" s="232"/>
      <c r="V212" s="232"/>
      <c r="W212" s="232"/>
      <c r="X212" s="232"/>
      <c r="Y212" s="232"/>
      <c r="Z212" s="232"/>
      <c r="AA212" s="221" t="str">
        <f>IF('SRF IMP'!AA72="","",'SRF IMP'!AA72)</f>
        <v/>
      </c>
      <c r="AB212" s="222" t="str">
        <f>IF('SRF IMP'!Z72="","",'SRF IMP'!Z72)</f>
        <v/>
      </c>
      <c r="AC212" s="222" t="str">
        <f>IF('SRF IMP'!AB72="","",'SRF IMP'!AB72)</f>
        <v/>
      </c>
      <c r="AD212" s="223">
        <f>IF('SRF IMP'!AC72="","",'SRF IMP'!AC72)</f>
        <v>300</v>
      </c>
      <c r="AE212" s="224" t="str">
        <f>IF('SRF IMP'!AD72="","",'SRF IMP'!AD72)</f>
        <v/>
      </c>
      <c r="AF212" s="257" t="str">
        <f>IF('SRF IMP'!AE72="","",'SRF IMP'!AE72)</f>
        <v/>
      </c>
    </row>
    <row r="213" spans="1:32" x14ac:dyDescent="0.15">
      <c r="A213" s="313" t="str">
        <f>IF('SRF IMP'!AE73="","","Print")</f>
        <v/>
      </c>
      <c r="B213" s="218" t="str">
        <f>IF('SRF IMP'!A73="","",'SRF IMP'!A73)</f>
        <v>ADDITIONAL ITEM</v>
      </c>
      <c r="C213" s="232" t="str">
        <f>IF('SRF IMP'!B73="","",'SRF IMP'!B73)</f>
        <v>XX</v>
      </c>
      <c r="D213" s="232" t="str">
        <f>IF('SRF IMP'!C73="","",'SRF IMP'!C73)</f>
        <v/>
      </c>
      <c r="E213" s="232" t="str">
        <f>IF('SRF IMP'!D73="","",'SRF IMP'!D73)</f>
        <v/>
      </c>
      <c r="F213" s="232" t="str">
        <f>IF('SRF IMP'!E73="","",'SRF IMP'!E73)</f>
        <v/>
      </c>
      <c r="G213" s="232" t="str">
        <f>IF('SRF IMP'!F73="","",'SRF IMP'!F73)</f>
        <v/>
      </c>
      <c r="H213" s="232" t="str">
        <f>IF('SRF IMP'!G73="","",'SRF IMP'!G73)</f>
        <v/>
      </c>
      <c r="I213" s="232" t="str">
        <f>IF('SRF IMP'!H73="","",'SRF IMP'!H73)</f>
        <v/>
      </c>
      <c r="J213" s="232" t="str">
        <f>IF('SRF IMP'!I73="","",'SRF IMP'!I73)</f>
        <v/>
      </c>
      <c r="K213" s="232" t="str">
        <f>IF('SRF IMP'!J73="","",'SRF IMP'!J73)</f>
        <v/>
      </c>
      <c r="L213" s="232" t="str">
        <f>IF('SRF IMP'!K73="","",'SRF IMP'!K73)</f>
        <v/>
      </c>
      <c r="M213" s="232" t="str">
        <f>IF('SRF IMP'!L73="","",'SRF IMP'!L73)</f>
        <v/>
      </c>
      <c r="N213" s="232" t="str">
        <f>IF('SRF IMP'!M73="","",'SRF IMP'!M73)</f>
        <v/>
      </c>
      <c r="O213" s="232" t="str">
        <f>IF('SRF IMP'!N73="","",'SRF IMP'!N73)</f>
        <v/>
      </c>
      <c r="P213" s="232" t="str">
        <f>IF('SRF IMP'!O73="","",'SRF IMP'!O73)</f>
        <v/>
      </c>
      <c r="Q213" s="232" t="str">
        <f>IF('SRF IMP'!P73="","",'SRF IMP'!P73)</f>
        <v/>
      </c>
      <c r="R213" s="232" t="str">
        <f>IF('SRF IMP'!Q73="","",'SRF IMP'!Q73)</f>
        <v/>
      </c>
      <c r="S213" s="232" t="str">
        <f>IF('SRF IMP'!R73="","",'SRF IMP'!R73)</f>
        <v/>
      </c>
      <c r="T213" s="232" t="str">
        <f>IF('SRF IMP'!S73="","",'SRF IMP'!S73)</f>
        <v/>
      </c>
      <c r="U213" s="232"/>
      <c r="V213" s="232"/>
      <c r="W213" s="232"/>
      <c r="X213" s="232"/>
      <c r="Y213" s="232"/>
      <c r="Z213" s="232"/>
      <c r="AA213" s="221" t="str">
        <f>IF('SRF IMP'!AA73="","",'SRF IMP'!AA73)</f>
        <v/>
      </c>
      <c r="AB213" s="222" t="str">
        <f>IF('SRF IMP'!Z73="","",'SRF IMP'!Z73)</f>
        <v/>
      </c>
      <c r="AC213" s="222" t="str">
        <f>IF('SRF IMP'!AB73="","",'SRF IMP'!AB73)</f>
        <v/>
      </c>
      <c r="AD213" s="223" t="str">
        <f>IF('SRF IMP'!AC73="","",'SRF IMP'!AC73)</f>
        <v/>
      </c>
      <c r="AE213" s="224" t="str">
        <f>IF('SRF IMP'!AD73="","",'SRF IMP'!AD73)</f>
        <v/>
      </c>
      <c r="AF213" s="257" t="str">
        <f>IF('SRF IMP'!AE73="","",'SRF IMP'!AE73)</f>
        <v/>
      </c>
    </row>
    <row r="214" spans="1:32" x14ac:dyDescent="0.15">
      <c r="A214" s="313" t="str">
        <f>IF('SRF IMP'!AE74="","","Print")</f>
        <v/>
      </c>
      <c r="B214" s="218" t="str">
        <f>IF('SRF IMP'!A74="","",'SRF IMP'!A74)</f>
        <v>ADDITIONAL ITEM</v>
      </c>
      <c r="C214" s="232" t="str">
        <f>IF('SRF IMP'!B74="","",'SRF IMP'!B74)</f>
        <v>XX</v>
      </c>
      <c r="D214" s="232" t="str">
        <f>IF('SRF IMP'!C74="","",'SRF IMP'!C74)</f>
        <v/>
      </c>
      <c r="E214" s="232" t="str">
        <f>IF('SRF IMP'!D74="","",'SRF IMP'!D74)</f>
        <v/>
      </c>
      <c r="F214" s="232" t="str">
        <f>IF('SRF IMP'!E74="","",'SRF IMP'!E74)</f>
        <v/>
      </c>
      <c r="G214" s="232" t="str">
        <f>IF('SRF IMP'!F74="","",'SRF IMP'!F74)</f>
        <v/>
      </c>
      <c r="H214" s="232" t="str">
        <f>IF('SRF IMP'!G74="","",'SRF IMP'!G74)</f>
        <v/>
      </c>
      <c r="I214" s="232" t="str">
        <f>IF('SRF IMP'!H74="","",'SRF IMP'!H74)</f>
        <v/>
      </c>
      <c r="J214" s="232" t="str">
        <f>IF('SRF IMP'!I74="","",'SRF IMP'!I74)</f>
        <v/>
      </c>
      <c r="K214" s="232" t="str">
        <f>IF('SRF IMP'!J74="","",'SRF IMP'!J74)</f>
        <v/>
      </c>
      <c r="L214" s="232" t="str">
        <f>IF('SRF IMP'!K74="","",'SRF IMP'!K74)</f>
        <v/>
      </c>
      <c r="M214" s="232" t="str">
        <f>IF('SRF IMP'!L74="","",'SRF IMP'!L74)</f>
        <v/>
      </c>
      <c r="N214" s="232" t="str">
        <f>IF('SRF IMP'!M74="","",'SRF IMP'!M74)</f>
        <v/>
      </c>
      <c r="O214" s="232" t="str">
        <f>IF('SRF IMP'!N74="","",'SRF IMP'!N74)</f>
        <v/>
      </c>
      <c r="P214" s="232" t="str">
        <f>IF('SRF IMP'!O74="","",'SRF IMP'!O74)</f>
        <v/>
      </c>
      <c r="Q214" s="232" t="str">
        <f>IF('SRF IMP'!P74="","",'SRF IMP'!P74)</f>
        <v/>
      </c>
      <c r="R214" s="232" t="str">
        <f>IF('SRF IMP'!Q74="","",'SRF IMP'!Q74)</f>
        <v/>
      </c>
      <c r="S214" s="232" t="str">
        <f>IF('SRF IMP'!R74="","",'SRF IMP'!R74)</f>
        <v/>
      </c>
      <c r="T214" s="232" t="str">
        <f>IF('SRF IMP'!S74="","",'SRF IMP'!S74)</f>
        <v/>
      </c>
      <c r="U214" s="232"/>
      <c r="V214" s="232"/>
      <c r="W214" s="232"/>
      <c r="X214" s="232"/>
      <c r="Y214" s="232"/>
      <c r="Z214" s="232"/>
      <c r="AA214" s="221" t="str">
        <f>IF('SRF IMP'!AA74="","",'SRF IMP'!AA74)</f>
        <v/>
      </c>
      <c r="AB214" s="222" t="str">
        <f>IF('SRF IMP'!Z74="","",'SRF IMP'!Z74)</f>
        <v/>
      </c>
      <c r="AC214" s="222" t="str">
        <f>IF('SRF IMP'!AB74="","",'SRF IMP'!AB74)</f>
        <v/>
      </c>
      <c r="AD214" s="223" t="str">
        <f>IF('SRF IMP'!AC74="","",'SRF IMP'!AC74)</f>
        <v/>
      </c>
      <c r="AE214" s="224" t="str">
        <f>IF('SRF IMP'!AD74="","",'SRF IMP'!AD74)</f>
        <v/>
      </c>
      <c r="AF214" s="257" t="str">
        <f>IF('SRF IMP'!AE74="","",'SRF IMP'!AE74)</f>
        <v/>
      </c>
    </row>
    <row r="215" spans="1:32" x14ac:dyDescent="0.15">
      <c r="A215" s="313" t="str">
        <f>IF('SRF IMP'!AE75="","","Print")</f>
        <v/>
      </c>
      <c r="B215" s="218" t="str">
        <f>IF('SRF IMP'!A75="","",'SRF IMP'!A75)</f>
        <v>ADDITIONAL ITEM</v>
      </c>
      <c r="C215" s="232" t="str">
        <f>IF('SRF IMP'!B75="","",'SRF IMP'!B75)</f>
        <v>XX</v>
      </c>
      <c r="D215" s="232" t="str">
        <f>IF('SRF IMP'!C75="","",'SRF IMP'!C75)</f>
        <v/>
      </c>
      <c r="E215" s="232" t="str">
        <f>IF('SRF IMP'!D75="","",'SRF IMP'!D75)</f>
        <v/>
      </c>
      <c r="F215" s="232" t="str">
        <f>IF('SRF IMP'!E75="","",'SRF IMP'!E75)</f>
        <v/>
      </c>
      <c r="G215" s="232" t="str">
        <f>IF('SRF IMP'!F75="","",'SRF IMP'!F75)</f>
        <v/>
      </c>
      <c r="H215" s="232" t="str">
        <f>IF('SRF IMP'!G75="","",'SRF IMP'!G75)</f>
        <v/>
      </c>
      <c r="I215" s="232" t="str">
        <f>IF('SRF IMP'!H75="","",'SRF IMP'!H75)</f>
        <v/>
      </c>
      <c r="J215" s="232" t="str">
        <f>IF('SRF IMP'!I75="","",'SRF IMP'!I75)</f>
        <v/>
      </c>
      <c r="K215" s="232" t="str">
        <f>IF('SRF IMP'!J75="","",'SRF IMP'!J75)</f>
        <v/>
      </c>
      <c r="L215" s="232" t="str">
        <f>IF('SRF IMP'!K75="","",'SRF IMP'!K75)</f>
        <v/>
      </c>
      <c r="M215" s="232" t="str">
        <f>IF('SRF IMP'!L75="","",'SRF IMP'!L75)</f>
        <v/>
      </c>
      <c r="N215" s="232" t="str">
        <f>IF('SRF IMP'!M75="","",'SRF IMP'!M75)</f>
        <v/>
      </c>
      <c r="O215" s="232" t="str">
        <f>IF('SRF IMP'!N75="","",'SRF IMP'!N75)</f>
        <v/>
      </c>
      <c r="P215" s="232" t="str">
        <f>IF('SRF IMP'!O75="","",'SRF IMP'!O75)</f>
        <v/>
      </c>
      <c r="Q215" s="232" t="str">
        <f>IF('SRF IMP'!P75="","",'SRF IMP'!P75)</f>
        <v/>
      </c>
      <c r="R215" s="232" t="str">
        <f>IF('SRF IMP'!Q75="","",'SRF IMP'!Q75)</f>
        <v/>
      </c>
      <c r="S215" s="232" t="str">
        <f>IF('SRF IMP'!R75="","",'SRF IMP'!R75)</f>
        <v/>
      </c>
      <c r="T215" s="232" t="str">
        <f>IF('SRF IMP'!S75="","",'SRF IMP'!S75)</f>
        <v/>
      </c>
      <c r="U215" s="232"/>
      <c r="V215" s="232"/>
      <c r="W215" s="232"/>
      <c r="X215" s="232"/>
      <c r="Y215" s="232"/>
      <c r="Z215" s="232"/>
      <c r="AA215" s="221" t="str">
        <f>IF('SRF IMP'!AA75="","",'SRF IMP'!AA75)</f>
        <v/>
      </c>
      <c r="AB215" s="222" t="str">
        <f>IF('SRF IMP'!Z75="","",'SRF IMP'!Z75)</f>
        <v/>
      </c>
      <c r="AC215" s="222" t="str">
        <f>IF('SRF IMP'!AB75="","",'SRF IMP'!AB75)</f>
        <v/>
      </c>
      <c r="AD215" s="223" t="str">
        <f>IF('SRF IMP'!AC75="","",'SRF IMP'!AC75)</f>
        <v/>
      </c>
      <c r="AE215" s="224" t="str">
        <f>IF('SRF IMP'!AD75="","",'SRF IMP'!AD75)</f>
        <v/>
      </c>
      <c r="AF215" s="257" t="str">
        <f>IF('SRF IMP'!AE75="","",'SRF IMP'!AE75)</f>
        <v/>
      </c>
    </row>
    <row r="216" spans="1:32" x14ac:dyDescent="0.15">
      <c r="A216" s="313" t="str">
        <f>IF('SRF IMP'!AE76="","","Print")</f>
        <v/>
      </c>
      <c r="B216" s="218" t="str">
        <f>IF('SRF IMP'!A76="","",'SRF IMP'!A76)</f>
        <v>ADDITIONAL ITEM</v>
      </c>
      <c r="C216" s="232" t="str">
        <f>IF('SRF IMP'!B76="","",'SRF IMP'!B76)</f>
        <v>XX</v>
      </c>
      <c r="D216" s="232" t="str">
        <f>IF('SRF IMP'!C76="","",'SRF IMP'!C76)</f>
        <v/>
      </c>
      <c r="E216" s="232" t="str">
        <f>IF('SRF IMP'!D76="","",'SRF IMP'!D76)</f>
        <v/>
      </c>
      <c r="F216" s="232" t="str">
        <f>IF('SRF IMP'!E76="","",'SRF IMP'!E76)</f>
        <v/>
      </c>
      <c r="G216" s="232" t="str">
        <f>IF('SRF IMP'!F76="","",'SRF IMP'!F76)</f>
        <v/>
      </c>
      <c r="H216" s="232" t="str">
        <f>IF('SRF IMP'!G76="","",'SRF IMP'!G76)</f>
        <v/>
      </c>
      <c r="I216" s="232" t="str">
        <f>IF('SRF IMP'!H76="","",'SRF IMP'!H76)</f>
        <v/>
      </c>
      <c r="J216" s="232" t="str">
        <f>IF('SRF IMP'!I76="","",'SRF IMP'!I76)</f>
        <v/>
      </c>
      <c r="K216" s="232" t="str">
        <f>IF('SRF IMP'!J76="","",'SRF IMP'!J76)</f>
        <v/>
      </c>
      <c r="L216" s="232" t="str">
        <f>IF('SRF IMP'!K76="","",'SRF IMP'!K76)</f>
        <v/>
      </c>
      <c r="M216" s="232" t="str">
        <f>IF('SRF IMP'!L76="","",'SRF IMP'!L76)</f>
        <v/>
      </c>
      <c r="N216" s="232" t="str">
        <f>IF('SRF IMP'!M76="","",'SRF IMP'!M76)</f>
        <v/>
      </c>
      <c r="O216" s="232" t="str">
        <f>IF('SRF IMP'!N76="","",'SRF IMP'!N76)</f>
        <v/>
      </c>
      <c r="P216" s="232" t="str">
        <f>IF('SRF IMP'!O76="","",'SRF IMP'!O76)</f>
        <v/>
      </c>
      <c r="Q216" s="232" t="str">
        <f>IF('SRF IMP'!P76="","",'SRF IMP'!P76)</f>
        <v/>
      </c>
      <c r="R216" s="232" t="str">
        <f>IF('SRF IMP'!Q76="","",'SRF IMP'!Q76)</f>
        <v/>
      </c>
      <c r="S216" s="232" t="str">
        <f>IF('SRF IMP'!R76="","",'SRF IMP'!R76)</f>
        <v/>
      </c>
      <c r="T216" s="232" t="str">
        <f>IF('SRF IMP'!S76="","",'SRF IMP'!S76)</f>
        <v/>
      </c>
      <c r="U216" s="232"/>
      <c r="V216" s="232"/>
      <c r="W216" s="232"/>
      <c r="X216" s="232"/>
      <c r="Y216" s="232"/>
      <c r="Z216" s="232"/>
      <c r="AA216" s="221" t="str">
        <f>IF('SRF IMP'!AA76="","",'SRF IMP'!AA76)</f>
        <v/>
      </c>
      <c r="AB216" s="222" t="str">
        <f>IF('SRF IMP'!Z76="","",'SRF IMP'!Z76)</f>
        <v/>
      </c>
      <c r="AC216" s="222" t="str">
        <f>IF('SRF IMP'!AB76="","",'SRF IMP'!AB76)</f>
        <v/>
      </c>
      <c r="AD216" s="223" t="str">
        <f>IF('SRF IMP'!AC76="","",'SRF IMP'!AC76)</f>
        <v/>
      </c>
      <c r="AE216" s="224" t="str">
        <f>IF('SRF IMP'!AD76="","",'SRF IMP'!AD76)</f>
        <v/>
      </c>
      <c r="AF216" s="257" t="str">
        <f>IF('SRF IMP'!AE76="","",'SRF IMP'!AE76)</f>
        <v/>
      </c>
    </row>
    <row r="217" spans="1:32" x14ac:dyDescent="0.15">
      <c r="A217" s="313" t="str">
        <f>IF(AF217&gt;0,"Print","")</f>
        <v/>
      </c>
      <c r="B217" s="218"/>
      <c r="C217" s="219"/>
      <c r="D217" s="219"/>
      <c r="E217" s="219"/>
      <c r="F217" s="219"/>
      <c r="G217" s="219"/>
      <c r="H217" s="219"/>
      <c r="I217" s="219"/>
      <c r="J217" s="219"/>
      <c r="K217" s="219"/>
      <c r="L217" s="219"/>
      <c r="M217" s="219"/>
      <c r="N217" s="219"/>
      <c r="O217" s="219"/>
      <c r="P217" s="219"/>
      <c r="Q217" s="219"/>
      <c r="R217" s="219"/>
      <c r="S217" s="219"/>
      <c r="T217" s="219"/>
      <c r="U217" s="219"/>
      <c r="V217" s="219"/>
      <c r="W217" s="219"/>
      <c r="X217" s="219"/>
      <c r="Y217" s="219"/>
      <c r="Z217" s="219"/>
      <c r="AA217" s="221"/>
      <c r="AB217" s="219"/>
      <c r="AC217" s="219"/>
      <c r="AD217" s="338"/>
      <c r="AE217" s="340" t="str">
        <f>IF('SRF IMP'!AD77="","",'SRF IMP'!AD77)</f>
        <v>SUBTOTAL:</v>
      </c>
      <c r="AF217" s="257" t="str">
        <f>IF('SRF IMP'!AE77="","",'SRF IMP'!AE77)</f>
        <v/>
      </c>
    </row>
    <row r="218" spans="1:32" x14ac:dyDescent="0.15">
      <c r="A218" s="313" t="str">
        <f>IF(AND(AF217&gt;0,AF263&gt;0),"Print",IF(AF263&gt;0,"Print",""))</f>
        <v/>
      </c>
      <c r="B218" s="225"/>
      <c r="C218" s="226"/>
      <c r="D218" s="226"/>
      <c r="E218" s="226"/>
      <c r="F218" s="226"/>
      <c r="G218" s="226"/>
      <c r="H218" s="226"/>
      <c r="I218" s="226"/>
      <c r="J218" s="226"/>
      <c r="K218" s="226"/>
      <c r="L218" s="226"/>
      <c r="M218" s="226"/>
      <c r="N218" s="226"/>
      <c r="O218" s="226"/>
      <c r="P218" s="226"/>
      <c r="Q218" s="226"/>
      <c r="R218" s="226"/>
      <c r="S218" s="226"/>
      <c r="T218" s="226"/>
      <c r="U218" s="226"/>
      <c r="V218" s="226"/>
      <c r="W218" s="226"/>
      <c r="X218" s="226"/>
      <c r="Y218" s="226"/>
      <c r="Z218" s="226"/>
      <c r="AA218" s="227"/>
      <c r="AB218" s="226"/>
      <c r="AC218" s="226"/>
      <c r="AD218" s="228"/>
      <c r="AE218" s="228"/>
      <c r="AF218" s="258"/>
    </row>
    <row r="219" spans="1:32" x14ac:dyDescent="0.15">
      <c r="A219" s="313" t="str">
        <f>IF(AF263&gt;0,"Print","")</f>
        <v/>
      </c>
      <c r="B219" s="325" t="str">
        <f>IF('SRF IMP'!A79="","",'SRF IMP'!A79)</f>
        <v>MISCELLANEOUS SURFACE IMPROVEMENTS</v>
      </c>
      <c r="C219" s="325"/>
      <c r="D219" s="325" t="str">
        <f>IF('SRF IMP'!C79="","",'SRF IMP'!C79)</f>
        <v/>
      </c>
      <c r="E219" s="325" t="str">
        <f>IF('SRF IMP'!D79="","",'SRF IMP'!D79)</f>
        <v/>
      </c>
      <c r="F219" s="325" t="str">
        <f>IF('SRF IMP'!E79="","",'SRF IMP'!E79)</f>
        <v/>
      </c>
      <c r="G219" s="325" t="str">
        <f>IF('SRF IMP'!F79="","",'SRF IMP'!F79)</f>
        <v/>
      </c>
      <c r="H219" s="325" t="str">
        <f>IF('SRF IMP'!G79="","",'SRF IMP'!G79)</f>
        <v/>
      </c>
      <c r="I219" s="325" t="str">
        <f>IF('SRF IMP'!H79="","",'SRF IMP'!H79)</f>
        <v/>
      </c>
      <c r="J219" s="325" t="str">
        <f>IF('SRF IMP'!I79="","",'SRF IMP'!I79)</f>
        <v/>
      </c>
      <c r="K219" s="325" t="str">
        <f>IF('SRF IMP'!J79="","",'SRF IMP'!J79)</f>
        <v/>
      </c>
      <c r="L219" s="325" t="str">
        <f>IF('SRF IMP'!K79="","",'SRF IMP'!K79)</f>
        <v/>
      </c>
      <c r="M219" s="325" t="str">
        <f>IF('SRF IMP'!L79="","",'SRF IMP'!L79)</f>
        <v/>
      </c>
      <c r="N219" s="325" t="str">
        <f>IF('SRF IMP'!M79="","",'SRF IMP'!M79)</f>
        <v/>
      </c>
      <c r="O219" s="325" t="str">
        <f>IF('SRF IMP'!N79="","",'SRF IMP'!N79)</f>
        <v/>
      </c>
      <c r="P219" s="325" t="str">
        <f>IF('SRF IMP'!O79="","",'SRF IMP'!O79)</f>
        <v/>
      </c>
      <c r="Q219" s="325" t="str">
        <f>IF('SRF IMP'!P79="","",'SRF IMP'!P79)</f>
        <v/>
      </c>
      <c r="R219" s="325" t="str">
        <f>IF('SRF IMP'!Q79="","",'SRF IMP'!Q79)</f>
        <v/>
      </c>
      <c r="S219" s="325" t="str">
        <f>IF('SRF IMP'!R79="","",'SRF IMP'!R79)</f>
        <v/>
      </c>
      <c r="T219" s="325" t="str">
        <f>IF('SRF IMP'!S79="","",'SRF IMP'!S79)</f>
        <v/>
      </c>
      <c r="U219" s="325"/>
      <c r="V219" s="325"/>
      <c r="W219" s="325"/>
      <c r="X219" s="325"/>
      <c r="Y219" s="325"/>
      <c r="Z219" s="325"/>
      <c r="AA219" s="194"/>
      <c r="AB219" s="193"/>
      <c r="AC219" s="193"/>
      <c r="AD219" s="211"/>
      <c r="AE219" s="211"/>
      <c r="AF219" s="255"/>
    </row>
    <row r="220" spans="1:32" x14ac:dyDescent="0.15">
      <c r="A220" s="313" t="str">
        <f>IF('SRF IMP'!AE80="","","Print")</f>
        <v/>
      </c>
      <c r="B220" s="218" t="str">
        <f>IF('SRF IMP'!A80="","",'SRF IMP'!A80)</f>
        <v>CUT-OFF WALL @ END OF PAVEMENT, PER G-22 &amp; 23</v>
      </c>
      <c r="C220" s="219" t="str">
        <f>IF('SRF IMP'!B80="","",'SRF IMP'!B80)</f>
        <v>EA</v>
      </c>
      <c r="D220" s="219" t="str">
        <f>IF('SRF IMP'!C80="","",'SRF IMP'!C80)</f>
        <v/>
      </c>
      <c r="E220" s="219" t="str">
        <f>IF('SRF IMP'!D80="","",'SRF IMP'!D80)</f>
        <v/>
      </c>
      <c r="F220" s="219" t="str">
        <f>IF('SRF IMP'!E80="","",'SRF IMP'!E80)</f>
        <v/>
      </c>
      <c r="G220" s="219" t="str">
        <f>IF('SRF IMP'!F80="","",'SRF IMP'!F80)</f>
        <v/>
      </c>
      <c r="H220" s="219" t="str">
        <f>IF('SRF IMP'!G80="","",'SRF IMP'!G80)</f>
        <v/>
      </c>
      <c r="I220" s="219" t="str">
        <f>IF('SRF IMP'!H80="","",'SRF IMP'!H80)</f>
        <v/>
      </c>
      <c r="J220" s="219" t="str">
        <f>IF('SRF IMP'!I80="","",'SRF IMP'!I80)</f>
        <v/>
      </c>
      <c r="K220" s="219" t="str">
        <f>IF('SRF IMP'!J80="","",'SRF IMP'!J80)</f>
        <v/>
      </c>
      <c r="L220" s="219" t="str">
        <f>IF('SRF IMP'!K80="","",'SRF IMP'!K80)</f>
        <v/>
      </c>
      <c r="M220" s="219" t="str">
        <f>IF('SRF IMP'!L80="","",'SRF IMP'!L80)</f>
        <v/>
      </c>
      <c r="N220" s="219" t="str">
        <f>IF('SRF IMP'!M80="","",'SRF IMP'!M80)</f>
        <v/>
      </c>
      <c r="O220" s="219" t="str">
        <f>IF('SRF IMP'!N80="","",'SRF IMP'!N80)</f>
        <v/>
      </c>
      <c r="P220" s="219" t="str">
        <f>IF('SRF IMP'!O80="","",'SRF IMP'!O80)</f>
        <v/>
      </c>
      <c r="Q220" s="219" t="str">
        <f>IF('SRF IMP'!P80="","",'SRF IMP'!P80)</f>
        <v/>
      </c>
      <c r="R220" s="219" t="str">
        <f>IF('SRF IMP'!Q80="","",'SRF IMP'!Q80)</f>
        <v/>
      </c>
      <c r="S220" s="219" t="str">
        <f>IF('SRF IMP'!R80="","",'SRF IMP'!R80)</f>
        <v/>
      </c>
      <c r="T220" s="219" t="str">
        <f>IF('SRF IMP'!S80="","",'SRF IMP'!S80)</f>
        <v/>
      </c>
      <c r="U220" s="219"/>
      <c r="V220" s="219"/>
      <c r="W220" s="219"/>
      <c r="X220" s="219"/>
      <c r="Y220" s="219"/>
      <c r="Z220" s="219"/>
      <c r="AA220" s="221" t="str">
        <f>IF('SRF IMP'!AA80="","",'SRF IMP'!AA80)</f>
        <v/>
      </c>
      <c r="AB220" s="222" t="str">
        <f>IF('SRF IMP'!Z80="","",'SRF IMP'!Z80)</f>
        <v/>
      </c>
      <c r="AC220" s="222" t="str">
        <f>IF('SRF IMP'!AB80="","",'SRF IMP'!AB80)</f>
        <v/>
      </c>
      <c r="AD220" s="223">
        <f>IF('SRF IMP'!AC80="","",'SRF IMP'!AC80)</f>
        <v>1650</v>
      </c>
      <c r="AE220" s="348" t="str">
        <f>IF('SRF IMP'!AD80="","",'SRF IMP'!AD80)</f>
        <v/>
      </c>
      <c r="AF220" s="257" t="str">
        <f>IF('SRF IMP'!AE80="","",'SRF IMP'!AE80)</f>
        <v/>
      </c>
    </row>
    <row r="221" spans="1:32" x14ac:dyDescent="0.15">
      <c r="A221" s="313" t="str">
        <f>IF('SRF IMP'!AE81="","","Print")</f>
        <v/>
      </c>
      <c r="B221" s="218" t="str">
        <f>IF('SRF IMP'!A81="","",'SRF IMP'!A81)</f>
        <v>CROSS-GUTTER, PER G-12 &amp; 13</v>
      </c>
      <c r="C221" s="219" t="str">
        <f>IF('SRF IMP'!B81="","",'SRF IMP'!B81)</f>
        <v>SF</v>
      </c>
      <c r="D221" s="219" t="str">
        <f>IF('SRF IMP'!C81="","",'SRF IMP'!C81)</f>
        <v/>
      </c>
      <c r="E221" s="219" t="str">
        <f>IF('SRF IMP'!D81="","",'SRF IMP'!D81)</f>
        <v/>
      </c>
      <c r="F221" s="219" t="str">
        <f>IF('SRF IMP'!E81="","",'SRF IMP'!E81)</f>
        <v/>
      </c>
      <c r="G221" s="219" t="str">
        <f>IF('SRF IMP'!F81="","",'SRF IMP'!F81)</f>
        <v/>
      </c>
      <c r="H221" s="219" t="str">
        <f>IF('SRF IMP'!G81="","",'SRF IMP'!G81)</f>
        <v/>
      </c>
      <c r="I221" s="219" t="str">
        <f>IF('SRF IMP'!H81="","",'SRF IMP'!H81)</f>
        <v/>
      </c>
      <c r="J221" s="219" t="str">
        <f>IF('SRF IMP'!I81="","",'SRF IMP'!I81)</f>
        <v/>
      </c>
      <c r="K221" s="219" t="str">
        <f>IF('SRF IMP'!J81="","",'SRF IMP'!J81)</f>
        <v/>
      </c>
      <c r="L221" s="219" t="str">
        <f>IF('SRF IMP'!K81="","",'SRF IMP'!K81)</f>
        <v/>
      </c>
      <c r="M221" s="219" t="str">
        <f>IF('SRF IMP'!L81="","",'SRF IMP'!L81)</f>
        <v/>
      </c>
      <c r="N221" s="219" t="str">
        <f>IF('SRF IMP'!M81="","",'SRF IMP'!M81)</f>
        <v/>
      </c>
      <c r="O221" s="219" t="str">
        <f>IF('SRF IMP'!N81="","",'SRF IMP'!N81)</f>
        <v/>
      </c>
      <c r="P221" s="219" t="str">
        <f>IF('SRF IMP'!O81="","",'SRF IMP'!O81)</f>
        <v/>
      </c>
      <c r="Q221" s="219" t="str">
        <f>IF('SRF IMP'!P81="","",'SRF IMP'!P81)</f>
        <v/>
      </c>
      <c r="R221" s="219" t="str">
        <f>IF('SRF IMP'!Q81="","",'SRF IMP'!Q81)</f>
        <v/>
      </c>
      <c r="S221" s="219" t="str">
        <f>IF('SRF IMP'!R81="","",'SRF IMP'!R81)</f>
        <v/>
      </c>
      <c r="T221" s="219" t="str">
        <f>IF('SRF IMP'!S81="","",'SRF IMP'!S81)</f>
        <v/>
      </c>
      <c r="U221" s="219"/>
      <c r="V221" s="219"/>
      <c r="W221" s="219"/>
      <c r="X221" s="219"/>
      <c r="Y221" s="219"/>
      <c r="Z221" s="219"/>
      <c r="AA221" s="221" t="str">
        <f>IF('SRF IMP'!AA81="","",'SRF IMP'!AA81)</f>
        <v/>
      </c>
      <c r="AB221" s="232" t="str">
        <f>IF('SRF IMP'!Z81="","",'SRF IMP'!Z81)</f>
        <v/>
      </c>
      <c r="AC221" s="232" t="str">
        <f>IF('SRF IMP'!AB81="","",'SRF IMP'!AB81)</f>
        <v/>
      </c>
      <c r="AD221" s="223">
        <f>IF('SRF IMP'!AC81="","",'SRF IMP'!AC81)</f>
        <v>13.2</v>
      </c>
      <c r="AE221" s="224" t="str">
        <f>IF('SRF IMP'!AD81="","",'SRF IMP'!AD81)</f>
        <v/>
      </c>
      <c r="AF221" s="257" t="str">
        <f>IF('SRF IMP'!AE81="","",'SRF IMP'!AE81)</f>
        <v/>
      </c>
    </row>
    <row r="222" spans="1:32" x14ac:dyDescent="0.15">
      <c r="A222" s="313" t="str">
        <f>IF('SRF IMP'!AE82="","","Print")</f>
        <v/>
      </c>
      <c r="B222" s="218" t="str">
        <f>IF('SRF IMP'!A82="","",'SRF IMP'!A82)</f>
        <v>DRIVEWAY, PER G-14A,B,C, &amp; SDG-114</v>
      </c>
      <c r="C222" s="219" t="str">
        <f>IF('SRF IMP'!B82="","",'SRF IMP'!B82)</f>
        <v>SF</v>
      </c>
      <c r="D222" s="219" t="str">
        <f>IF('SRF IMP'!C82="","",'SRF IMP'!C82)</f>
        <v/>
      </c>
      <c r="E222" s="219" t="str">
        <f>IF('SRF IMP'!D82="","",'SRF IMP'!D82)</f>
        <v/>
      </c>
      <c r="F222" s="219" t="str">
        <f>IF('SRF IMP'!E82="","",'SRF IMP'!E82)</f>
        <v xml:space="preserve"> </v>
      </c>
      <c r="G222" s="219" t="str">
        <f>IF('SRF IMP'!F82="","",'SRF IMP'!F82)</f>
        <v/>
      </c>
      <c r="H222" s="219" t="str">
        <f>IF('SRF IMP'!G82="","",'SRF IMP'!G82)</f>
        <v/>
      </c>
      <c r="I222" s="219" t="str">
        <f>IF('SRF IMP'!H82="","",'SRF IMP'!H82)</f>
        <v/>
      </c>
      <c r="J222" s="219" t="str">
        <f>IF('SRF IMP'!I82="","",'SRF IMP'!I82)</f>
        <v/>
      </c>
      <c r="K222" s="219" t="str">
        <f>IF('SRF IMP'!J82="","",'SRF IMP'!J82)</f>
        <v/>
      </c>
      <c r="L222" s="219" t="str">
        <f>IF('SRF IMP'!K82="","",'SRF IMP'!K82)</f>
        <v/>
      </c>
      <c r="M222" s="219" t="str">
        <f>IF('SRF IMP'!L82="","",'SRF IMP'!L82)</f>
        <v/>
      </c>
      <c r="N222" s="219" t="str">
        <f>IF('SRF IMP'!M82="","",'SRF IMP'!M82)</f>
        <v/>
      </c>
      <c r="O222" s="219" t="str">
        <f>IF('SRF IMP'!N82="","",'SRF IMP'!N82)</f>
        <v/>
      </c>
      <c r="P222" s="219" t="str">
        <f>IF('SRF IMP'!O82="","",'SRF IMP'!O82)</f>
        <v/>
      </c>
      <c r="Q222" s="219" t="str">
        <f>IF('SRF IMP'!P82="","",'SRF IMP'!P82)</f>
        <v/>
      </c>
      <c r="R222" s="219" t="str">
        <f>IF('SRF IMP'!Q82="","",'SRF IMP'!Q82)</f>
        <v/>
      </c>
      <c r="S222" s="219" t="str">
        <f>IF('SRF IMP'!R82="","",'SRF IMP'!R82)</f>
        <v/>
      </c>
      <c r="T222" s="219" t="str">
        <f>IF('SRF IMP'!S82="","",'SRF IMP'!S82)</f>
        <v/>
      </c>
      <c r="U222" s="219"/>
      <c r="V222" s="219"/>
      <c r="W222" s="219"/>
      <c r="X222" s="219"/>
      <c r="Y222" s="219"/>
      <c r="Z222" s="219"/>
      <c r="AA222" s="221" t="str">
        <f>IF('SRF IMP'!AA82="","",'SRF IMP'!AA82)</f>
        <v/>
      </c>
      <c r="AB222" s="232" t="str">
        <f>IF('SRF IMP'!Z82="","",'SRF IMP'!Z82)</f>
        <v/>
      </c>
      <c r="AC222" s="232" t="str">
        <f>IF('SRF IMP'!AB82="","",'SRF IMP'!AB82)</f>
        <v/>
      </c>
      <c r="AD222" s="223">
        <f>IF('SRF IMP'!AC82="","",'SRF IMP'!AC82)</f>
        <v>11.55</v>
      </c>
      <c r="AE222" s="224" t="str">
        <f>IF('SRF IMP'!AD82="","",'SRF IMP'!AD82)</f>
        <v/>
      </c>
      <c r="AF222" s="257" t="str">
        <f>IF('SRF IMP'!AE82="","",'SRF IMP'!AE82)</f>
        <v/>
      </c>
    </row>
    <row r="223" spans="1:32" x14ac:dyDescent="0.15">
      <c r="A223" s="313" t="str">
        <f>IF('SRF IMP'!AE83="","","Print")</f>
        <v/>
      </c>
      <c r="B223" s="218" t="str">
        <f>IF('SRF IMP'!A83="","",'SRF IMP'!A83)</f>
        <v>MEDIAN, PER SDG-112 ( STAMPED CONCRETE )</v>
      </c>
      <c r="C223" s="219" t="str">
        <f>IF('SRF IMP'!B83="","",'SRF IMP'!B83)</f>
        <v>SF</v>
      </c>
      <c r="D223" s="219" t="str">
        <f>IF('SRF IMP'!C83="","",'SRF IMP'!C83)</f>
        <v xml:space="preserve"> </v>
      </c>
      <c r="E223" s="219" t="str">
        <f>IF('SRF IMP'!D83="","",'SRF IMP'!D83)</f>
        <v/>
      </c>
      <c r="F223" s="219" t="str">
        <f>IF('SRF IMP'!E83="","",'SRF IMP'!E83)</f>
        <v/>
      </c>
      <c r="G223" s="219" t="str">
        <f>IF('SRF IMP'!F83="","",'SRF IMP'!F83)</f>
        <v/>
      </c>
      <c r="H223" s="219" t="str">
        <f>IF('SRF IMP'!G83="","",'SRF IMP'!G83)</f>
        <v/>
      </c>
      <c r="I223" s="219" t="str">
        <f>IF('SRF IMP'!H83="","",'SRF IMP'!H83)</f>
        <v/>
      </c>
      <c r="J223" s="219" t="str">
        <f>IF('SRF IMP'!I83="","",'SRF IMP'!I83)</f>
        <v/>
      </c>
      <c r="K223" s="219" t="str">
        <f>IF('SRF IMP'!J83="","",'SRF IMP'!J83)</f>
        <v/>
      </c>
      <c r="L223" s="219" t="str">
        <f>IF('SRF IMP'!K83="","",'SRF IMP'!K83)</f>
        <v/>
      </c>
      <c r="M223" s="219" t="str">
        <f>IF('SRF IMP'!L83="","",'SRF IMP'!L83)</f>
        <v/>
      </c>
      <c r="N223" s="219" t="str">
        <f>IF('SRF IMP'!M83="","",'SRF IMP'!M83)</f>
        <v/>
      </c>
      <c r="O223" s="219" t="str">
        <f>IF('SRF IMP'!N83="","",'SRF IMP'!N83)</f>
        <v/>
      </c>
      <c r="P223" s="219" t="str">
        <f>IF('SRF IMP'!O83="","",'SRF IMP'!O83)</f>
        <v/>
      </c>
      <c r="Q223" s="219" t="str">
        <f>IF('SRF IMP'!P83="","",'SRF IMP'!P83)</f>
        <v/>
      </c>
      <c r="R223" s="219" t="str">
        <f>IF('SRF IMP'!Q83="","",'SRF IMP'!Q83)</f>
        <v/>
      </c>
      <c r="S223" s="219" t="str">
        <f>IF('SRF IMP'!R83="","",'SRF IMP'!R83)</f>
        <v/>
      </c>
      <c r="T223" s="219" t="str">
        <f>IF('SRF IMP'!S83="","",'SRF IMP'!S83)</f>
        <v/>
      </c>
      <c r="U223" s="219"/>
      <c r="V223" s="219"/>
      <c r="W223" s="219"/>
      <c r="X223" s="219"/>
      <c r="Y223" s="219"/>
      <c r="Z223" s="219"/>
      <c r="AA223" s="221" t="str">
        <f>IF('SRF IMP'!AA83="","",'SRF IMP'!AA83)</f>
        <v/>
      </c>
      <c r="AB223" s="232" t="str">
        <f>IF('SRF IMP'!Z83="","",'SRF IMP'!Z83)</f>
        <v/>
      </c>
      <c r="AC223" s="232" t="str">
        <f>IF('SRF IMP'!AB83="","",'SRF IMP'!AB83)</f>
        <v/>
      </c>
      <c r="AD223" s="223">
        <f>IF('SRF IMP'!AC83="","",'SRF IMP'!AC83)</f>
        <v>8.25</v>
      </c>
      <c r="AE223" s="224" t="str">
        <f>IF('SRF IMP'!AD83="","",'SRF IMP'!AD83)</f>
        <v/>
      </c>
      <c r="AF223" s="257" t="str">
        <f>IF('SRF IMP'!AE83="","",'SRF IMP'!AE83)</f>
        <v/>
      </c>
    </row>
    <row r="224" spans="1:32" x14ac:dyDescent="0.15">
      <c r="A224" s="313" t="str">
        <f>IF('SRF IMP'!AE84="","","Print")</f>
        <v/>
      </c>
      <c r="B224" s="218" t="str">
        <f>IF('SRF IMP'!A84="","",'SRF IMP'!A84)</f>
        <v>MEDIAN, PER SDG-112 ( DECORATIVE CONCRETE )</v>
      </c>
      <c r="C224" s="219" t="str">
        <f>IF('SRF IMP'!B84="","",'SRF IMP'!B84)</f>
        <v>SF</v>
      </c>
      <c r="D224" s="219" t="str">
        <f>IF('SRF IMP'!C84="","",'SRF IMP'!C84)</f>
        <v xml:space="preserve"> </v>
      </c>
      <c r="E224" s="219" t="str">
        <f>IF('SRF IMP'!D84="","",'SRF IMP'!D84)</f>
        <v/>
      </c>
      <c r="F224" s="219" t="str">
        <f>IF('SRF IMP'!E84="","",'SRF IMP'!E84)</f>
        <v/>
      </c>
      <c r="G224" s="219" t="str">
        <f>IF('SRF IMP'!F84="","",'SRF IMP'!F84)</f>
        <v/>
      </c>
      <c r="H224" s="219" t="str">
        <f>IF('SRF IMP'!G84="","",'SRF IMP'!G84)</f>
        <v/>
      </c>
      <c r="I224" s="219" t="str">
        <f>IF('SRF IMP'!H84="","",'SRF IMP'!H84)</f>
        <v/>
      </c>
      <c r="J224" s="219" t="str">
        <f>IF('SRF IMP'!I84="","",'SRF IMP'!I84)</f>
        <v/>
      </c>
      <c r="K224" s="219" t="str">
        <f>IF('SRF IMP'!J84="","",'SRF IMP'!J84)</f>
        <v/>
      </c>
      <c r="L224" s="219" t="str">
        <f>IF('SRF IMP'!K84="","",'SRF IMP'!K84)</f>
        <v/>
      </c>
      <c r="M224" s="219" t="str">
        <f>IF('SRF IMP'!L84="","",'SRF IMP'!L84)</f>
        <v/>
      </c>
      <c r="N224" s="219" t="str">
        <f>IF('SRF IMP'!M84="","",'SRF IMP'!M84)</f>
        <v/>
      </c>
      <c r="O224" s="219" t="str">
        <f>IF('SRF IMP'!N84="","",'SRF IMP'!N84)</f>
        <v/>
      </c>
      <c r="P224" s="219" t="str">
        <f>IF('SRF IMP'!O84="","",'SRF IMP'!O84)</f>
        <v/>
      </c>
      <c r="Q224" s="219" t="str">
        <f>IF('SRF IMP'!P84="","",'SRF IMP'!P84)</f>
        <v/>
      </c>
      <c r="R224" s="219" t="str">
        <f>IF('SRF IMP'!Q84="","",'SRF IMP'!Q84)</f>
        <v/>
      </c>
      <c r="S224" s="219" t="str">
        <f>IF('SRF IMP'!R84="","",'SRF IMP'!R84)</f>
        <v/>
      </c>
      <c r="T224" s="219" t="str">
        <f>IF('SRF IMP'!S84="","",'SRF IMP'!S84)</f>
        <v/>
      </c>
      <c r="U224" s="219"/>
      <c r="V224" s="219"/>
      <c r="W224" s="219"/>
      <c r="X224" s="219"/>
      <c r="Y224" s="219"/>
      <c r="Z224" s="219"/>
      <c r="AA224" s="221" t="str">
        <f>IF('SRF IMP'!AA84="","",'SRF IMP'!AA84)</f>
        <v/>
      </c>
      <c r="AB224" s="232" t="str">
        <f>IF('SRF IMP'!Z84="","",'SRF IMP'!Z84)</f>
        <v/>
      </c>
      <c r="AC224" s="232" t="str">
        <f>IF('SRF IMP'!AB84="","",'SRF IMP'!AB84)</f>
        <v/>
      </c>
      <c r="AD224" s="223">
        <f>IF('SRF IMP'!AC84="","",'SRF IMP'!AC84)</f>
        <v>10.73</v>
      </c>
      <c r="AE224" s="224" t="str">
        <f>IF('SRF IMP'!AD84="","",'SRF IMP'!AD84)</f>
        <v/>
      </c>
      <c r="AF224" s="257" t="str">
        <f>IF('SRF IMP'!AE84="","",'SRF IMP'!AE84)</f>
        <v/>
      </c>
    </row>
    <row r="225" spans="1:32" x14ac:dyDescent="0.15">
      <c r="A225" s="313" t="str">
        <f>IF('SRF IMP'!AE85="","","Print")</f>
        <v/>
      </c>
      <c r="B225" s="218" t="str">
        <f>IF('SRF IMP'!A85="","",'SRF IMP'!A85)</f>
        <v>MEDIAN, PER SDG-112 ( PAVERS )</v>
      </c>
      <c r="C225" s="219" t="str">
        <f>IF('SRF IMP'!B85="","",'SRF IMP'!B85)</f>
        <v>SF</v>
      </c>
      <c r="D225" s="219" t="str">
        <f>IF('SRF IMP'!C85="","",'SRF IMP'!C85)</f>
        <v xml:space="preserve"> </v>
      </c>
      <c r="E225" s="219" t="str">
        <f>IF('SRF IMP'!D85="","",'SRF IMP'!D85)</f>
        <v/>
      </c>
      <c r="F225" s="219" t="str">
        <f>IF('SRF IMP'!E85="","",'SRF IMP'!E85)</f>
        <v/>
      </c>
      <c r="G225" s="219" t="str">
        <f>IF('SRF IMP'!F85="","",'SRF IMP'!F85)</f>
        <v/>
      </c>
      <c r="H225" s="219" t="str">
        <f>IF('SRF IMP'!G85="","",'SRF IMP'!G85)</f>
        <v/>
      </c>
      <c r="I225" s="219" t="str">
        <f>IF('SRF IMP'!H85="","",'SRF IMP'!H85)</f>
        <v/>
      </c>
      <c r="J225" s="219" t="str">
        <f>IF('SRF IMP'!I85="","",'SRF IMP'!I85)</f>
        <v/>
      </c>
      <c r="K225" s="219" t="str">
        <f>IF('SRF IMP'!J85="","",'SRF IMP'!J85)</f>
        <v/>
      </c>
      <c r="L225" s="219" t="str">
        <f>IF('SRF IMP'!K85="","",'SRF IMP'!K85)</f>
        <v/>
      </c>
      <c r="M225" s="219" t="str">
        <f>IF('SRF IMP'!L85="","",'SRF IMP'!L85)</f>
        <v/>
      </c>
      <c r="N225" s="219" t="str">
        <f>IF('SRF IMP'!M85="","",'SRF IMP'!M85)</f>
        <v/>
      </c>
      <c r="O225" s="219" t="str">
        <f>IF('SRF IMP'!N85="","",'SRF IMP'!N85)</f>
        <v/>
      </c>
      <c r="P225" s="219" t="str">
        <f>IF('SRF IMP'!O85="","",'SRF IMP'!O85)</f>
        <v/>
      </c>
      <c r="Q225" s="219" t="str">
        <f>IF('SRF IMP'!P85="","",'SRF IMP'!P85)</f>
        <v/>
      </c>
      <c r="R225" s="219" t="str">
        <f>IF('SRF IMP'!Q85="","",'SRF IMP'!Q85)</f>
        <v/>
      </c>
      <c r="S225" s="219" t="str">
        <f>IF('SRF IMP'!R85="","",'SRF IMP'!R85)</f>
        <v/>
      </c>
      <c r="T225" s="219" t="str">
        <f>IF('SRF IMP'!S85="","",'SRF IMP'!S85)</f>
        <v/>
      </c>
      <c r="U225" s="219"/>
      <c r="V225" s="219"/>
      <c r="W225" s="219"/>
      <c r="X225" s="219"/>
      <c r="Y225" s="219"/>
      <c r="Z225" s="219"/>
      <c r="AA225" s="221" t="str">
        <f>IF('SRF IMP'!AA85="","",'SRF IMP'!AA85)</f>
        <v/>
      </c>
      <c r="AB225" s="232" t="str">
        <f>IF('SRF IMP'!Z85="","",'SRF IMP'!Z85)</f>
        <v/>
      </c>
      <c r="AC225" s="232" t="str">
        <f>IF('SRF IMP'!AB85="","",'SRF IMP'!AB85)</f>
        <v/>
      </c>
      <c r="AD225" s="223">
        <f>IF('SRF IMP'!AC85="","",'SRF IMP'!AC85)</f>
        <v>17.329999999999998</v>
      </c>
      <c r="AE225" s="224" t="str">
        <f>IF('SRF IMP'!AD85="","",'SRF IMP'!AD85)</f>
        <v/>
      </c>
      <c r="AF225" s="257" t="str">
        <f>IF('SRF IMP'!AE85="","",'SRF IMP'!AE85)</f>
        <v/>
      </c>
    </row>
    <row r="226" spans="1:32" x14ac:dyDescent="0.15">
      <c r="A226" s="313" t="str">
        <f>IF('SRF IMP'!AE86="","","Print")</f>
        <v/>
      </c>
      <c r="B226" s="218" t="str">
        <f>IF('SRF IMP'!A86="","",'SRF IMP'!A86)</f>
        <v>TRENCH RESURFACING, PER SDG-107&amp;108</v>
      </c>
      <c r="C226" s="219" t="str">
        <f>IF('SRF IMP'!B86="","",'SRF IMP'!B86)</f>
        <v>LF</v>
      </c>
      <c r="D226" s="219" t="str">
        <f>IF('SRF IMP'!C86="","",'SRF IMP'!C86)</f>
        <v/>
      </c>
      <c r="E226" s="219" t="str">
        <f>IF('SRF IMP'!D86="","",'SRF IMP'!D86)</f>
        <v/>
      </c>
      <c r="F226" s="219" t="str">
        <f>IF('SRF IMP'!E86="","",'SRF IMP'!E86)</f>
        <v/>
      </c>
      <c r="G226" s="219" t="str">
        <f>IF('SRF IMP'!F86="","",'SRF IMP'!F86)</f>
        <v/>
      </c>
      <c r="H226" s="219" t="str">
        <f>IF('SRF IMP'!G86="","",'SRF IMP'!G86)</f>
        <v/>
      </c>
      <c r="I226" s="219" t="str">
        <f>IF('SRF IMP'!H86="","",'SRF IMP'!H86)</f>
        <v/>
      </c>
      <c r="J226" s="219" t="str">
        <f>IF('SRF IMP'!I86="","",'SRF IMP'!I86)</f>
        <v/>
      </c>
      <c r="K226" s="219" t="str">
        <f>IF('SRF IMP'!J86="","",'SRF IMP'!J86)</f>
        <v/>
      </c>
      <c r="L226" s="219" t="str">
        <f>IF('SRF IMP'!K86="","",'SRF IMP'!K86)</f>
        <v/>
      </c>
      <c r="M226" s="219" t="str">
        <f>IF('SRF IMP'!L86="","",'SRF IMP'!L86)</f>
        <v/>
      </c>
      <c r="N226" s="219" t="str">
        <f>IF('SRF IMP'!M86="","",'SRF IMP'!M86)</f>
        <v/>
      </c>
      <c r="O226" s="219" t="str">
        <f>IF('SRF IMP'!N86="","",'SRF IMP'!N86)</f>
        <v/>
      </c>
      <c r="P226" s="219" t="str">
        <f>IF('SRF IMP'!O86="","",'SRF IMP'!O86)</f>
        <v/>
      </c>
      <c r="Q226" s="219" t="str">
        <f>IF('SRF IMP'!P86="","",'SRF IMP'!P86)</f>
        <v/>
      </c>
      <c r="R226" s="219" t="str">
        <f>IF('SRF IMP'!Q86="","",'SRF IMP'!Q86)</f>
        <v/>
      </c>
      <c r="S226" s="219" t="str">
        <f>IF('SRF IMP'!R86="","",'SRF IMP'!R86)</f>
        <v/>
      </c>
      <c r="T226" s="219" t="str">
        <f>IF('SRF IMP'!S86="","",'SRF IMP'!S86)</f>
        <v/>
      </c>
      <c r="U226" s="219"/>
      <c r="V226" s="219"/>
      <c r="W226" s="219"/>
      <c r="X226" s="219"/>
      <c r="Y226" s="219"/>
      <c r="Z226" s="219"/>
      <c r="AA226" s="221" t="str">
        <f>IF('SRF IMP'!AA86="","",'SRF IMP'!AA86)</f>
        <v/>
      </c>
      <c r="AB226" s="232" t="str">
        <f>IF('SRF IMP'!Z86="","",'SRF IMP'!Z86)</f>
        <v/>
      </c>
      <c r="AC226" s="232" t="str">
        <f>IF('SRF IMP'!AB86="","",'SRF IMP'!AB86)</f>
        <v/>
      </c>
      <c r="AD226" s="223">
        <f>IF('SRF IMP'!AC86="","",'SRF IMP'!AC86)</f>
        <v>41.25</v>
      </c>
      <c r="AE226" s="224" t="str">
        <f>IF('SRF IMP'!AD86="","",'SRF IMP'!AD86)</f>
        <v/>
      </c>
      <c r="AF226" s="257" t="str">
        <f>IF('SRF IMP'!AE86="","",'SRF IMP'!AE86)</f>
        <v/>
      </c>
    </row>
    <row r="227" spans="1:32" x14ac:dyDescent="0.15">
      <c r="A227" s="313" t="str">
        <f>IF('SRF IMP'!AE87="","","Print")</f>
        <v/>
      </c>
      <c r="B227" s="218" t="str">
        <f>IF('SRF IMP'!A87="","",'SRF IMP'!A87)</f>
        <v>NARROW TRENCHING, PER SDG116-118</v>
      </c>
      <c r="C227" s="219" t="str">
        <f>IF('SRF IMP'!B87="","",'SRF IMP'!B87)</f>
        <v>LF</v>
      </c>
      <c r="D227" s="219" t="str">
        <f>IF('SRF IMP'!C87="","",'SRF IMP'!C87)</f>
        <v/>
      </c>
      <c r="E227" s="219" t="str">
        <f>IF('SRF IMP'!D87="","",'SRF IMP'!D87)</f>
        <v/>
      </c>
      <c r="F227" s="219" t="str">
        <f>IF('SRF IMP'!E87="","",'SRF IMP'!E87)</f>
        <v/>
      </c>
      <c r="G227" s="219" t="str">
        <f>IF('SRF IMP'!F87="","",'SRF IMP'!F87)</f>
        <v/>
      </c>
      <c r="H227" s="219" t="str">
        <f>IF('SRF IMP'!G87="","",'SRF IMP'!G87)</f>
        <v/>
      </c>
      <c r="I227" s="219" t="str">
        <f>IF('SRF IMP'!H87="","",'SRF IMP'!H87)</f>
        <v/>
      </c>
      <c r="J227" s="219" t="str">
        <f>IF('SRF IMP'!I87="","",'SRF IMP'!I87)</f>
        <v/>
      </c>
      <c r="K227" s="219" t="str">
        <f>IF('SRF IMP'!J87="","",'SRF IMP'!J87)</f>
        <v/>
      </c>
      <c r="L227" s="219" t="str">
        <f>IF('SRF IMP'!K87="","",'SRF IMP'!K87)</f>
        <v/>
      </c>
      <c r="M227" s="219" t="str">
        <f>IF('SRF IMP'!L87="","",'SRF IMP'!L87)</f>
        <v/>
      </c>
      <c r="N227" s="219" t="str">
        <f>IF('SRF IMP'!M87="","",'SRF IMP'!M87)</f>
        <v/>
      </c>
      <c r="O227" s="219" t="str">
        <f>IF('SRF IMP'!N87="","",'SRF IMP'!N87)</f>
        <v/>
      </c>
      <c r="P227" s="219" t="str">
        <f>IF('SRF IMP'!O87="","",'SRF IMP'!O87)</f>
        <v/>
      </c>
      <c r="Q227" s="219" t="str">
        <f>IF('SRF IMP'!P87="","",'SRF IMP'!P87)</f>
        <v/>
      </c>
      <c r="R227" s="219" t="str">
        <f>IF('SRF IMP'!Q87="","",'SRF IMP'!Q87)</f>
        <v/>
      </c>
      <c r="S227" s="219" t="str">
        <f>IF('SRF IMP'!R87="","",'SRF IMP'!R87)</f>
        <v/>
      </c>
      <c r="T227" s="219" t="str">
        <f>IF('SRF IMP'!S87="","",'SRF IMP'!S87)</f>
        <v/>
      </c>
      <c r="U227" s="219"/>
      <c r="V227" s="219"/>
      <c r="W227" s="219"/>
      <c r="X227" s="219"/>
      <c r="Y227" s="219"/>
      <c r="Z227" s="219"/>
      <c r="AA227" s="221" t="str">
        <f>IF('SRF IMP'!AA87="","",'SRF IMP'!AA87)</f>
        <v/>
      </c>
      <c r="AB227" s="232" t="str">
        <f>IF('SRF IMP'!Z87="","",'SRF IMP'!Z87)</f>
        <v/>
      </c>
      <c r="AC227" s="232" t="str">
        <f>IF('SRF IMP'!AB87="","",'SRF IMP'!AB87)</f>
        <v/>
      </c>
      <c r="AD227" s="223">
        <f>IF('SRF IMP'!AC87="","",'SRF IMP'!AC87)</f>
        <v>18.98</v>
      </c>
      <c r="AE227" s="224" t="str">
        <f>IF('SRF IMP'!AD87="","",'SRF IMP'!AD87)</f>
        <v/>
      </c>
      <c r="AF227" s="257" t="str">
        <f>IF('SRF IMP'!AE87="","",'SRF IMP'!AE87)</f>
        <v/>
      </c>
    </row>
    <row r="228" spans="1:32" x14ac:dyDescent="0.15">
      <c r="A228" s="313" t="str">
        <f>IF('SRF IMP'!AE88="","","Print")</f>
        <v/>
      </c>
      <c r="B228" s="218" t="str">
        <f>IF('SRF IMP'!A88="","",'SRF IMP'!A88)</f>
        <v>4" AC BERM, PER G-5</v>
      </c>
      <c r="C228" s="219" t="str">
        <f>IF('SRF IMP'!B88="","",'SRF IMP'!B88)</f>
        <v>LF</v>
      </c>
      <c r="D228" s="219" t="str">
        <f>IF('SRF IMP'!C88="","",'SRF IMP'!C88)</f>
        <v/>
      </c>
      <c r="E228" s="219" t="str">
        <f>IF('SRF IMP'!D88="","",'SRF IMP'!D88)</f>
        <v/>
      </c>
      <c r="F228" s="219" t="str">
        <f>IF('SRF IMP'!E88="","",'SRF IMP'!E88)</f>
        <v/>
      </c>
      <c r="G228" s="219" t="str">
        <f>IF('SRF IMP'!F88="","",'SRF IMP'!F88)</f>
        <v/>
      </c>
      <c r="H228" s="219" t="str">
        <f>IF('SRF IMP'!G88="","",'SRF IMP'!G88)</f>
        <v/>
      </c>
      <c r="I228" s="219" t="str">
        <f>IF('SRF IMP'!H88="","",'SRF IMP'!H88)</f>
        <v/>
      </c>
      <c r="J228" s="219" t="str">
        <f>IF('SRF IMP'!I88="","",'SRF IMP'!I88)</f>
        <v/>
      </c>
      <c r="K228" s="219" t="str">
        <f>IF('SRF IMP'!J88="","",'SRF IMP'!J88)</f>
        <v/>
      </c>
      <c r="L228" s="219" t="str">
        <f>IF('SRF IMP'!K88="","",'SRF IMP'!K88)</f>
        <v/>
      </c>
      <c r="M228" s="219" t="str">
        <f>IF('SRF IMP'!L88="","",'SRF IMP'!L88)</f>
        <v/>
      </c>
      <c r="N228" s="219" t="str">
        <f>IF('SRF IMP'!M88="","",'SRF IMP'!M88)</f>
        <v/>
      </c>
      <c r="O228" s="219" t="str">
        <f>IF('SRF IMP'!N88="","",'SRF IMP'!N88)</f>
        <v/>
      </c>
      <c r="P228" s="219" t="str">
        <f>IF('SRF IMP'!O88="","",'SRF IMP'!O88)</f>
        <v/>
      </c>
      <c r="Q228" s="219" t="str">
        <f>IF('SRF IMP'!P88="","",'SRF IMP'!P88)</f>
        <v/>
      </c>
      <c r="R228" s="219" t="str">
        <f>IF('SRF IMP'!Q88="","",'SRF IMP'!Q88)</f>
        <v/>
      </c>
      <c r="S228" s="219" t="str">
        <f>IF('SRF IMP'!R88="","",'SRF IMP'!R88)</f>
        <v/>
      </c>
      <c r="T228" s="219" t="str">
        <f>IF('SRF IMP'!S88="","",'SRF IMP'!S88)</f>
        <v/>
      </c>
      <c r="U228" s="219"/>
      <c r="V228" s="219"/>
      <c r="W228" s="219"/>
      <c r="X228" s="219"/>
      <c r="Y228" s="219"/>
      <c r="Z228" s="219"/>
      <c r="AA228" s="221" t="str">
        <f>IF('SRF IMP'!AA88="","",'SRF IMP'!AA88)</f>
        <v/>
      </c>
      <c r="AB228" s="232" t="str">
        <f>IF('SRF IMP'!Z88="","",'SRF IMP'!Z88)</f>
        <v/>
      </c>
      <c r="AC228" s="232" t="str">
        <f>IF('SRF IMP'!AB88="","",'SRF IMP'!AB88)</f>
        <v/>
      </c>
      <c r="AD228" s="223">
        <f>IF('SRF IMP'!AC88="","",'SRF IMP'!AC88)</f>
        <v>12.46</v>
      </c>
      <c r="AE228" s="224" t="str">
        <f>IF('SRF IMP'!AD88="","",'SRF IMP'!AD88)</f>
        <v/>
      </c>
      <c r="AF228" s="257" t="str">
        <f>IF('SRF IMP'!AE88="","",'SRF IMP'!AE88)</f>
        <v/>
      </c>
    </row>
    <row r="229" spans="1:32" x14ac:dyDescent="0.15">
      <c r="A229" s="313" t="str">
        <f>IF('SRF IMP'!AE89="","","Print")</f>
        <v/>
      </c>
      <c r="B229" s="218" t="str">
        <f>IF('SRF IMP'!A89="","",'SRF IMP'!A89)</f>
        <v>6" AC BERM, PER G-5</v>
      </c>
      <c r="C229" s="219" t="str">
        <f>IF('SRF IMP'!B89="","",'SRF IMP'!B89)</f>
        <v>LF</v>
      </c>
      <c r="D229" s="219" t="str">
        <f>IF('SRF IMP'!C89="","",'SRF IMP'!C89)</f>
        <v/>
      </c>
      <c r="E229" s="219" t="str">
        <f>IF('SRF IMP'!D89="","",'SRF IMP'!D89)</f>
        <v/>
      </c>
      <c r="F229" s="219" t="str">
        <f>IF('SRF IMP'!E89="","",'SRF IMP'!E89)</f>
        <v/>
      </c>
      <c r="G229" s="219" t="str">
        <f>IF('SRF IMP'!F89="","",'SRF IMP'!F89)</f>
        <v/>
      </c>
      <c r="H229" s="219" t="str">
        <f>IF('SRF IMP'!G89="","",'SRF IMP'!G89)</f>
        <v/>
      </c>
      <c r="I229" s="219" t="str">
        <f>IF('SRF IMP'!H89="","",'SRF IMP'!H89)</f>
        <v/>
      </c>
      <c r="J229" s="219" t="str">
        <f>IF('SRF IMP'!I89="","",'SRF IMP'!I89)</f>
        <v/>
      </c>
      <c r="K229" s="219" t="str">
        <f>IF('SRF IMP'!J89="","",'SRF IMP'!J89)</f>
        <v/>
      </c>
      <c r="L229" s="219" t="str">
        <f>IF('SRF IMP'!K89="","",'SRF IMP'!K89)</f>
        <v/>
      </c>
      <c r="M229" s="219" t="str">
        <f>IF('SRF IMP'!L89="","",'SRF IMP'!L89)</f>
        <v/>
      </c>
      <c r="N229" s="219" t="str">
        <f>IF('SRF IMP'!M89="","",'SRF IMP'!M89)</f>
        <v/>
      </c>
      <c r="O229" s="219" t="str">
        <f>IF('SRF IMP'!N89="","",'SRF IMP'!N89)</f>
        <v/>
      </c>
      <c r="P229" s="219" t="str">
        <f>IF('SRF IMP'!O89="","",'SRF IMP'!O89)</f>
        <v/>
      </c>
      <c r="Q229" s="219" t="str">
        <f>IF('SRF IMP'!P89="","",'SRF IMP'!P89)</f>
        <v/>
      </c>
      <c r="R229" s="219" t="str">
        <f>IF('SRF IMP'!Q89="","",'SRF IMP'!Q89)</f>
        <v/>
      </c>
      <c r="S229" s="219" t="str">
        <f>IF('SRF IMP'!R89="","",'SRF IMP'!R89)</f>
        <v/>
      </c>
      <c r="T229" s="219" t="str">
        <f>IF('SRF IMP'!S89="","",'SRF IMP'!S89)</f>
        <v/>
      </c>
      <c r="U229" s="219"/>
      <c r="V229" s="219"/>
      <c r="W229" s="219"/>
      <c r="X229" s="219"/>
      <c r="Y229" s="219"/>
      <c r="Z229" s="219"/>
      <c r="AA229" s="221" t="str">
        <f>IF('SRF IMP'!AA89="","",'SRF IMP'!AA89)</f>
        <v/>
      </c>
      <c r="AB229" s="232" t="str">
        <f>IF('SRF IMP'!Z89="","",'SRF IMP'!Z89)</f>
        <v/>
      </c>
      <c r="AC229" s="232" t="str">
        <f>IF('SRF IMP'!AB89="","",'SRF IMP'!AB89)</f>
        <v/>
      </c>
      <c r="AD229" s="223">
        <f>IF('SRF IMP'!AC89="","",'SRF IMP'!AC89)</f>
        <v>13.53</v>
      </c>
      <c r="AE229" s="224" t="str">
        <f>IF('SRF IMP'!AD89="","",'SRF IMP'!AD89)</f>
        <v/>
      </c>
      <c r="AF229" s="257" t="str">
        <f>IF('SRF IMP'!AE89="","",'SRF IMP'!AE89)</f>
        <v/>
      </c>
    </row>
    <row r="230" spans="1:32" x14ac:dyDescent="0.15">
      <c r="A230" s="313" t="str">
        <f>IF('SRF IMP'!AE90="","","Print")</f>
        <v/>
      </c>
      <c r="B230" s="218" t="str">
        <f>IF('SRF IMP'!A90="","",'SRF IMP'!A90)</f>
        <v>8" AC BERM, PER G-5</v>
      </c>
      <c r="C230" s="219" t="str">
        <f>IF('SRF IMP'!B90="","",'SRF IMP'!B90)</f>
        <v>LF</v>
      </c>
      <c r="D230" s="219" t="str">
        <f>IF('SRF IMP'!C90="","",'SRF IMP'!C90)</f>
        <v/>
      </c>
      <c r="E230" s="219" t="str">
        <f>IF('SRF IMP'!D90="","",'SRF IMP'!D90)</f>
        <v/>
      </c>
      <c r="F230" s="219" t="str">
        <f>IF('SRF IMP'!E90="","",'SRF IMP'!E90)</f>
        <v/>
      </c>
      <c r="G230" s="219" t="str">
        <f>IF('SRF IMP'!F90="","",'SRF IMP'!F90)</f>
        <v/>
      </c>
      <c r="H230" s="219" t="str">
        <f>IF('SRF IMP'!G90="","",'SRF IMP'!G90)</f>
        <v/>
      </c>
      <c r="I230" s="219" t="str">
        <f>IF('SRF IMP'!H90="","",'SRF IMP'!H90)</f>
        <v/>
      </c>
      <c r="J230" s="219" t="str">
        <f>IF('SRF IMP'!I90="","",'SRF IMP'!I90)</f>
        <v/>
      </c>
      <c r="K230" s="219" t="str">
        <f>IF('SRF IMP'!J90="","",'SRF IMP'!J90)</f>
        <v/>
      </c>
      <c r="L230" s="219" t="str">
        <f>IF('SRF IMP'!K90="","",'SRF IMP'!K90)</f>
        <v/>
      </c>
      <c r="M230" s="219" t="str">
        <f>IF('SRF IMP'!L90="","",'SRF IMP'!L90)</f>
        <v/>
      </c>
      <c r="N230" s="219" t="str">
        <f>IF('SRF IMP'!M90="","",'SRF IMP'!M90)</f>
        <v/>
      </c>
      <c r="O230" s="219" t="str">
        <f>IF('SRF IMP'!N90="","",'SRF IMP'!N90)</f>
        <v/>
      </c>
      <c r="P230" s="219" t="str">
        <f>IF('SRF IMP'!O90="","",'SRF IMP'!O90)</f>
        <v/>
      </c>
      <c r="Q230" s="219" t="str">
        <f>IF('SRF IMP'!P90="","",'SRF IMP'!P90)</f>
        <v/>
      </c>
      <c r="R230" s="219" t="str">
        <f>IF('SRF IMP'!Q90="","",'SRF IMP'!Q90)</f>
        <v/>
      </c>
      <c r="S230" s="219" t="str">
        <f>IF('SRF IMP'!R90="","",'SRF IMP'!R90)</f>
        <v/>
      </c>
      <c r="T230" s="219" t="str">
        <f>IF('SRF IMP'!S90="","",'SRF IMP'!S90)</f>
        <v/>
      </c>
      <c r="U230" s="219"/>
      <c r="V230" s="219"/>
      <c r="W230" s="219"/>
      <c r="X230" s="219"/>
      <c r="Y230" s="219"/>
      <c r="Z230" s="219"/>
      <c r="AA230" s="221" t="str">
        <f>IF('SRF IMP'!AA90="","",'SRF IMP'!AA90)</f>
        <v/>
      </c>
      <c r="AB230" s="232" t="str">
        <f>IF('SRF IMP'!Z90="","",'SRF IMP'!Z90)</f>
        <v/>
      </c>
      <c r="AC230" s="232" t="str">
        <f>IF('SRF IMP'!AB90="","",'SRF IMP'!AB90)</f>
        <v/>
      </c>
      <c r="AD230" s="223">
        <f>IF('SRF IMP'!AC90="","",'SRF IMP'!AC90)</f>
        <v>15.43</v>
      </c>
      <c r="AE230" s="224" t="str">
        <f>IF('SRF IMP'!AD90="","",'SRF IMP'!AD90)</f>
        <v/>
      </c>
      <c r="AF230" s="257" t="str">
        <f>IF('SRF IMP'!AE90="","",'SRF IMP'!AE90)</f>
        <v/>
      </c>
    </row>
    <row r="231" spans="1:32" x14ac:dyDescent="0.15">
      <c r="A231" s="313" t="str">
        <f>IF('SRF IMP'!AE91="","","Print")</f>
        <v/>
      </c>
      <c r="B231" s="218" t="str">
        <f>IF('SRF IMP'!A91="","",'SRF IMP'!A91)</f>
        <v>AC OVERLAY (1"-2")</v>
      </c>
      <c r="C231" s="219" t="str">
        <f>IF('SRF IMP'!B91="","",'SRF IMP'!B91)</f>
        <v>SF</v>
      </c>
      <c r="D231" s="219" t="str">
        <f>IF('SRF IMP'!C91="","",'SRF IMP'!C91)</f>
        <v/>
      </c>
      <c r="E231" s="219" t="str">
        <f>IF('SRF IMP'!D91="","",'SRF IMP'!D91)</f>
        <v/>
      </c>
      <c r="F231" s="219" t="str">
        <f>IF('SRF IMP'!E91="","",'SRF IMP'!E91)</f>
        <v/>
      </c>
      <c r="G231" s="219" t="str">
        <f>IF('SRF IMP'!F91="","",'SRF IMP'!F91)</f>
        <v/>
      </c>
      <c r="H231" s="219" t="str">
        <f>IF('SRF IMP'!G91="","",'SRF IMP'!G91)</f>
        <v/>
      </c>
      <c r="I231" s="219" t="str">
        <f>IF('SRF IMP'!H91="","",'SRF IMP'!H91)</f>
        <v/>
      </c>
      <c r="J231" s="219" t="str">
        <f>IF('SRF IMP'!I91="","",'SRF IMP'!I91)</f>
        <v/>
      </c>
      <c r="K231" s="219" t="str">
        <f>IF('SRF IMP'!J91="","",'SRF IMP'!J91)</f>
        <v/>
      </c>
      <c r="L231" s="219" t="str">
        <f>IF('SRF IMP'!K91="","",'SRF IMP'!K91)</f>
        <v/>
      </c>
      <c r="M231" s="219" t="str">
        <f>IF('SRF IMP'!L91="","",'SRF IMP'!L91)</f>
        <v/>
      </c>
      <c r="N231" s="219" t="str">
        <f>IF('SRF IMP'!M91="","",'SRF IMP'!M91)</f>
        <v/>
      </c>
      <c r="O231" s="219" t="str">
        <f>IF('SRF IMP'!N91="","",'SRF IMP'!N91)</f>
        <v/>
      </c>
      <c r="P231" s="219" t="str">
        <f>IF('SRF IMP'!O91="","",'SRF IMP'!O91)</f>
        <v/>
      </c>
      <c r="Q231" s="219" t="str">
        <f>IF('SRF IMP'!P91="","",'SRF IMP'!P91)</f>
        <v/>
      </c>
      <c r="R231" s="219" t="str">
        <f>IF('SRF IMP'!Q91="","",'SRF IMP'!Q91)</f>
        <v/>
      </c>
      <c r="S231" s="219" t="str">
        <f>IF('SRF IMP'!R91="","",'SRF IMP'!R91)</f>
        <v/>
      </c>
      <c r="T231" s="219" t="str">
        <f>IF('SRF IMP'!S91="","",'SRF IMP'!S91)</f>
        <v/>
      </c>
      <c r="U231" s="219"/>
      <c r="V231" s="219"/>
      <c r="W231" s="219"/>
      <c r="X231" s="219"/>
      <c r="Y231" s="219"/>
      <c r="Z231" s="219"/>
      <c r="AA231" s="221" t="str">
        <f>IF('SRF IMP'!AA91="","",'SRF IMP'!AA91)</f>
        <v/>
      </c>
      <c r="AB231" s="232" t="str">
        <f>IF('SRF IMP'!Z91="","",'SRF IMP'!Z91)</f>
        <v/>
      </c>
      <c r="AC231" s="232" t="str">
        <f>IF('SRF IMP'!AB91="","",'SRF IMP'!AB91)</f>
        <v/>
      </c>
      <c r="AD231" s="223">
        <f>IF('SRF IMP'!AC91="","",'SRF IMP'!AC91)</f>
        <v>0.74</v>
      </c>
      <c r="AE231" s="224" t="str">
        <f>IF('SRF IMP'!AD91="","",'SRF IMP'!AD91)</f>
        <v/>
      </c>
      <c r="AF231" s="257" t="str">
        <f>IF('SRF IMP'!AE91="","",'SRF IMP'!AE91)</f>
        <v/>
      </c>
    </row>
    <row r="232" spans="1:32" x14ac:dyDescent="0.15">
      <c r="A232" s="313" t="str">
        <f>IF('SRF IMP'!AE92="","","Print")</f>
        <v/>
      </c>
      <c r="B232" s="218" t="str">
        <f>IF('SRF IMP'!A92="","",'SRF IMP'!A92)</f>
        <v>AC SLURRY SEAL</v>
      </c>
      <c r="C232" s="219" t="str">
        <f>IF('SRF IMP'!B92="","",'SRF IMP'!B92)</f>
        <v>SF</v>
      </c>
      <c r="D232" s="219" t="str">
        <f>IF('SRF IMP'!C92="","",'SRF IMP'!C92)</f>
        <v/>
      </c>
      <c r="E232" s="219" t="str">
        <f>IF('SRF IMP'!D92="","",'SRF IMP'!D92)</f>
        <v/>
      </c>
      <c r="F232" s="219" t="str">
        <f>IF('SRF IMP'!E92="","",'SRF IMP'!E92)</f>
        <v/>
      </c>
      <c r="G232" s="219" t="str">
        <f>IF('SRF IMP'!F92="","",'SRF IMP'!F92)</f>
        <v/>
      </c>
      <c r="H232" s="219" t="str">
        <f>IF('SRF IMP'!G92="","",'SRF IMP'!G92)</f>
        <v/>
      </c>
      <c r="I232" s="219" t="str">
        <f>IF('SRF IMP'!H92="","",'SRF IMP'!H92)</f>
        <v/>
      </c>
      <c r="J232" s="219" t="str">
        <f>IF('SRF IMP'!I92="","",'SRF IMP'!I92)</f>
        <v/>
      </c>
      <c r="K232" s="219" t="str">
        <f>IF('SRF IMP'!J92="","",'SRF IMP'!J92)</f>
        <v/>
      </c>
      <c r="L232" s="219" t="str">
        <f>IF('SRF IMP'!K92="","",'SRF IMP'!K92)</f>
        <v/>
      </c>
      <c r="M232" s="219" t="str">
        <f>IF('SRF IMP'!L92="","",'SRF IMP'!L92)</f>
        <v/>
      </c>
      <c r="N232" s="219" t="str">
        <f>IF('SRF IMP'!M92="","",'SRF IMP'!M92)</f>
        <v/>
      </c>
      <c r="O232" s="219" t="str">
        <f>IF('SRF IMP'!N92="","",'SRF IMP'!N92)</f>
        <v/>
      </c>
      <c r="P232" s="219" t="str">
        <f>IF('SRF IMP'!O92="","",'SRF IMP'!O92)</f>
        <v/>
      </c>
      <c r="Q232" s="219" t="str">
        <f>IF('SRF IMP'!P92="","",'SRF IMP'!P92)</f>
        <v/>
      </c>
      <c r="R232" s="219" t="str">
        <f>IF('SRF IMP'!Q92="","",'SRF IMP'!Q92)</f>
        <v/>
      </c>
      <c r="S232" s="219" t="str">
        <f>IF('SRF IMP'!R92="","",'SRF IMP'!R92)</f>
        <v/>
      </c>
      <c r="T232" s="219" t="str">
        <f>IF('SRF IMP'!S92="","",'SRF IMP'!S92)</f>
        <v/>
      </c>
      <c r="U232" s="219"/>
      <c r="V232" s="219"/>
      <c r="W232" s="219"/>
      <c r="X232" s="219"/>
      <c r="Y232" s="219"/>
      <c r="Z232" s="219"/>
      <c r="AA232" s="221" t="str">
        <f>IF('SRF IMP'!AA92="","",'SRF IMP'!AA92)</f>
        <v/>
      </c>
      <c r="AB232" s="222" t="str">
        <f>IF('SRF IMP'!Z92="","",'SRF IMP'!Z92)</f>
        <v/>
      </c>
      <c r="AC232" s="222" t="str">
        <f>IF('SRF IMP'!AB92="","",'SRF IMP'!AB92)</f>
        <v/>
      </c>
      <c r="AD232" s="223">
        <f>IF('SRF IMP'!AC92="","",'SRF IMP'!AC92)</f>
        <v>0.99</v>
      </c>
      <c r="AE232" s="224" t="str">
        <f>IF('SRF IMP'!AD92="","",'SRF IMP'!AD92)</f>
        <v/>
      </c>
      <c r="AF232" s="257" t="str">
        <f>IF('SRF IMP'!AE92="","",'SRF IMP'!AE92)</f>
        <v/>
      </c>
    </row>
    <row r="233" spans="1:32" x14ac:dyDescent="0.15">
      <c r="A233" s="313" t="str">
        <f>IF('SRF IMP'!AE93="","","Print")</f>
        <v/>
      </c>
      <c r="B233" s="218" t="str">
        <f>IF('SRF IMP'!A93="","",'SRF IMP'!A93)</f>
        <v>ALLEY APRON, PER G-17</v>
      </c>
      <c r="C233" s="219" t="str">
        <f>IF('SRF IMP'!B93="","",'SRF IMP'!B93)</f>
        <v>SF</v>
      </c>
      <c r="D233" s="219" t="str">
        <f>IF('SRF IMP'!C93="","",'SRF IMP'!C93)</f>
        <v/>
      </c>
      <c r="E233" s="219" t="str">
        <f>IF('SRF IMP'!D93="","",'SRF IMP'!D93)</f>
        <v/>
      </c>
      <c r="F233" s="219" t="str">
        <f>IF('SRF IMP'!E93="","",'SRF IMP'!E93)</f>
        <v/>
      </c>
      <c r="G233" s="219" t="str">
        <f>IF('SRF IMP'!F93="","",'SRF IMP'!F93)</f>
        <v/>
      </c>
      <c r="H233" s="219" t="str">
        <f>IF('SRF IMP'!G93="","",'SRF IMP'!G93)</f>
        <v/>
      </c>
      <c r="I233" s="219" t="str">
        <f>IF('SRF IMP'!H93="","",'SRF IMP'!H93)</f>
        <v/>
      </c>
      <c r="J233" s="219" t="str">
        <f>IF('SRF IMP'!I93="","",'SRF IMP'!I93)</f>
        <v/>
      </c>
      <c r="K233" s="219" t="str">
        <f>IF('SRF IMP'!J93="","",'SRF IMP'!J93)</f>
        <v/>
      </c>
      <c r="L233" s="219" t="str">
        <f>IF('SRF IMP'!K93="","",'SRF IMP'!K93)</f>
        <v/>
      </c>
      <c r="M233" s="219" t="str">
        <f>IF('SRF IMP'!L93="","",'SRF IMP'!L93)</f>
        <v/>
      </c>
      <c r="N233" s="219" t="str">
        <f>IF('SRF IMP'!M93="","",'SRF IMP'!M93)</f>
        <v/>
      </c>
      <c r="O233" s="219" t="str">
        <f>IF('SRF IMP'!N93="","",'SRF IMP'!N93)</f>
        <v/>
      </c>
      <c r="P233" s="219" t="str">
        <f>IF('SRF IMP'!O93="","",'SRF IMP'!O93)</f>
        <v/>
      </c>
      <c r="Q233" s="219" t="str">
        <f>IF('SRF IMP'!P93="","",'SRF IMP'!P93)</f>
        <v/>
      </c>
      <c r="R233" s="219" t="str">
        <f>IF('SRF IMP'!Q93="","",'SRF IMP'!Q93)</f>
        <v/>
      </c>
      <c r="S233" s="219" t="str">
        <f>IF('SRF IMP'!R93="","",'SRF IMP'!R93)</f>
        <v/>
      </c>
      <c r="T233" s="219" t="str">
        <f>IF('SRF IMP'!S93="","",'SRF IMP'!S93)</f>
        <v/>
      </c>
      <c r="U233" s="219"/>
      <c r="V233" s="219"/>
      <c r="W233" s="219"/>
      <c r="X233" s="219"/>
      <c r="Y233" s="219"/>
      <c r="Z233" s="219"/>
      <c r="AA233" s="221" t="str">
        <f>IF('SRF IMP'!AA93="","",'SRF IMP'!AA93)</f>
        <v/>
      </c>
      <c r="AB233" s="222" t="str">
        <f>IF('SRF IMP'!Z93="","",'SRF IMP'!Z93)</f>
        <v/>
      </c>
      <c r="AC233" s="222" t="str">
        <f>IF('SRF IMP'!AB93="","",'SRF IMP'!AB93)</f>
        <v/>
      </c>
      <c r="AD233" s="223">
        <f>IF('SRF IMP'!AC93="","",'SRF IMP'!AC93)</f>
        <v>11.55</v>
      </c>
      <c r="AE233" s="224" t="str">
        <f>IF('SRF IMP'!AD93="","",'SRF IMP'!AD93)</f>
        <v/>
      </c>
      <c r="AF233" s="257" t="str">
        <f>IF('SRF IMP'!AE93="","",'SRF IMP'!AE93)</f>
        <v/>
      </c>
    </row>
    <row r="234" spans="1:32" x14ac:dyDescent="0.15">
      <c r="A234" s="313" t="str">
        <f>IF('SRF IMP'!AE94="","","Print")</f>
        <v/>
      </c>
      <c r="B234" s="218" t="str">
        <f>IF('SRF IMP'!A94="","",'SRF IMP'!A94)</f>
        <v>ADJUST TO  GRADE</v>
      </c>
      <c r="C234" s="219" t="str">
        <f>IF('SRF IMP'!B94="","",'SRF IMP'!B94)</f>
        <v>EA</v>
      </c>
      <c r="D234" s="219" t="str">
        <f>IF('SRF IMP'!C94="","",'SRF IMP'!C94)</f>
        <v/>
      </c>
      <c r="E234" s="219" t="str">
        <f>IF('SRF IMP'!D94="","",'SRF IMP'!D94)</f>
        <v/>
      </c>
      <c r="F234" s="219" t="str">
        <f>IF('SRF IMP'!E94="","",'SRF IMP'!E94)</f>
        <v/>
      </c>
      <c r="G234" s="219" t="str">
        <f>IF('SRF IMP'!F94="","",'SRF IMP'!F94)</f>
        <v/>
      </c>
      <c r="H234" s="219" t="str">
        <f>IF('SRF IMP'!G94="","",'SRF IMP'!G94)</f>
        <v/>
      </c>
      <c r="I234" s="219" t="str">
        <f>IF('SRF IMP'!H94="","",'SRF IMP'!H94)</f>
        <v/>
      </c>
      <c r="J234" s="219" t="str">
        <f>IF('SRF IMP'!I94="","",'SRF IMP'!I94)</f>
        <v/>
      </c>
      <c r="K234" s="219" t="str">
        <f>IF('SRF IMP'!J94="","",'SRF IMP'!J94)</f>
        <v/>
      </c>
      <c r="L234" s="219" t="str">
        <f>IF('SRF IMP'!K94="","",'SRF IMP'!K94)</f>
        <v/>
      </c>
      <c r="M234" s="219" t="str">
        <f>IF('SRF IMP'!L94="","",'SRF IMP'!L94)</f>
        <v/>
      </c>
      <c r="N234" s="219" t="str">
        <f>IF('SRF IMP'!M94="","",'SRF IMP'!M94)</f>
        <v/>
      </c>
      <c r="O234" s="219" t="str">
        <f>IF('SRF IMP'!N94="","",'SRF IMP'!N94)</f>
        <v/>
      </c>
      <c r="P234" s="219" t="str">
        <f>IF('SRF IMP'!O94="","",'SRF IMP'!O94)</f>
        <v/>
      </c>
      <c r="Q234" s="219" t="str">
        <f>IF('SRF IMP'!P94="","",'SRF IMP'!P94)</f>
        <v/>
      </c>
      <c r="R234" s="219" t="str">
        <f>IF('SRF IMP'!Q94="","",'SRF IMP'!Q94)</f>
        <v/>
      </c>
      <c r="S234" s="219" t="str">
        <f>IF('SRF IMP'!R94="","",'SRF IMP'!R94)</f>
        <v/>
      </c>
      <c r="T234" s="219" t="str">
        <f>IF('SRF IMP'!S94="","",'SRF IMP'!S94)</f>
        <v/>
      </c>
      <c r="U234" s="219"/>
      <c r="V234" s="219"/>
      <c r="W234" s="219"/>
      <c r="X234" s="219"/>
      <c r="Y234" s="219"/>
      <c r="Z234" s="219"/>
      <c r="AA234" s="221" t="str">
        <f>IF('SRF IMP'!AA94="","",'SRF IMP'!AA94)</f>
        <v/>
      </c>
      <c r="AB234" s="222" t="str">
        <f>IF('SRF IMP'!Z94="","",'SRF IMP'!Z94)</f>
        <v/>
      </c>
      <c r="AC234" s="222" t="str">
        <f>IF('SRF IMP'!AB94="","",'SRF IMP'!AB94)</f>
        <v/>
      </c>
      <c r="AD234" s="223">
        <f>IF('SRF IMP'!AC94="","",'SRF IMP'!AC94)</f>
        <v>1650</v>
      </c>
      <c r="AE234" s="224" t="str">
        <f>IF('SRF IMP'!AD94="","",'SRF IMP'!AD94)</f>
        <v/>
      </c>
      <c r="AF234" s="257" t="str">
        <f>IF('SRF IMP'!AE94="","",'SRF IMP'!AE94)</f>
        <v/>
      </c>
    </row>
    <row r="235" spans="1:32" x14ac:dyDescent="0.15">
      <c r="A235" s="313" t="str">
        <f>IF('SRF IMP'!AE95="","","Print")</f>
        <v/>
      </c>
      <c r="B235" s="218" t="str">
        <f>IF('SRF IMP'!A95="","",'SRF IMP'!A95)</f>
        <v>AGGREGATE BASE (AB)</v>
      </c>
      <c r="C235" s="219" t="str">
        <f>IF('SRF IMP'!B95="","",'SRF IMP'!B95)</f>
        <v>SF</v>
      </c>
      <c r="D235" s="219" t="str">
        <f>IF('SRF IMP'!C95="","",'SRF IMP'!C95)</f>
        <v/>
      </c>
      <c r="E235" s="219" t="str">
        <f>IF('SRF IMP'!D95="","",'SRF IMP'!D95)</f>
        <v/>
      </c>
      <c r="F235" s="219" t="str">
        <f>IF('SRF IMP'!E95="","",'SRF IMP'!E95)</f>
        <v/>
      </c>
      <c r="G235" s="219" t="str">
        <f>IF('SRF IMP'!F95="","",'SRF IMP'!F95)</f>
        <v/>
      </c>
      <c r="H235" s="219" t="str">
        <f>IF('SRF IMP'!G95="","",'SRF IMP'!G95)</f>
        <v/>
      </c>
      <c r="I235" s="219" t="str">
        <f>IF('SRF IMP'!H95="","",'SRF IMP'!H95)</f>
        <v/>
      </c>
      <c r="J235" s="219" t="str">
        <f>IF('SRF IMP'!I95="","",'SRF IMP'!I95)</f>
        <v/>
      </c>
      <c r="K235" s="219" t="str">
        <f>IF('SRF IMP'!J95="","",'SRF IMP'!J95)</f>
        <v/>
      </c>
      <c r="L235" s="219" t="str">
        <f>IF('SRF IMP'!K95="","",'SRF IMP'!K95)</f>
        <v/>
      </c>
      <c r="M235" s="219" t="str">
        <f>IF('SRF IMP'!L95="","",'SRF IMP'!L95)</f>
        <v/>
      </c>
      <c r="N235" s="219" t="str">
        <f>IF('SRF IMP'!M95="","",'SRF IMP'!M95)</f>
        <v/>
      </c>
      <c r="O235" s="219" t="str">
        <f>IF('SRF IMP'!N95="","",'SRF IMP'!N95)</f>
        <v/>
      </c>
      <c r="P235" s="219" t="str">
        <f>IF('SRF IMP'!O95="","",'SRF IMP'!O95)</f>
        <v/>
      </c>
      <c r="Q235" s="219" t="str">
        <f>IF('SRF IMP'!P95="","",'SRF IMP'!P95)</f>
        <v/>
      </c>
      <c r="R235" s="219" t="str">
        <f>IF('SRF IMP'!Q95="","",'SRF IMP'!Q95)</f>
        <v/>
      </c>
      <c r="S235" s="219" t="str">
        <f>IF('SRF IMP'!R95="","",'SRF IMP'!R95)</f>
        <v/>
      </c>
      <c r="T235" s="219" t="str">
        <f>IF('SRF IMP'!S95="","",'SRF IMP'!S95)</f>
        <v/>
      </c>
      <c r="U235" s="219"/>
      <c r="V235" s="219"/>
      <c r="W235" s="219"/>
      <c r="X235" s="219"/>
      <c r="Y235" s="219"/>
      <c r="Z235" s="219"/>
      <c r="AA235" s="221" t="str">
        <f>IF('SRF IMP'!AA95="","",'SRF IMP'!AA95)</f>
        <v/>
      </c>
      <c r="AB235" s="222" t="str">
        <f>IF('SRF IMP'!Z95="","",'SRF IMP'!Z95)</f>
        <v/>
      </c>
      <c r="AC235" s="222" t="str">
        <f>IF('SRF IMP'!AB95="","",'SRF IMP'!AB95)</f>
        <v/>
      </c>
      <c r="AD235" s="223">
        <f>IF('SRF IMP'!AC95="","",'SRF IMP'!AC95)</f>
        <v>1.65</v>
      </c>
      <c r="AE235" s="224" t="str">
        <f>IF('SRF IMP'!AD95="","",'SRF IMP'!AD95)</f>
        <v/>
      </c>
      <c r="AF235" s="257" t="str">
        <f>IF('SRF IMP'!AE95="","",'SRF IMP'!AE95)</f>
        <v/>
      </c>
    </row>
    <row r="236" spans="1:32" x14ac:dyDescent="0.15">
      <c r="A236" s="313" t="str">
        <f>IF('SRF IMP'!AE96="","","Print")</f>
        <v/>
      </c>
      <c r="B236" s="218" t="str">
        <f>IF('SRF IMP'!A96="","",'SRF IMP'!A96)</f>
        <v>MEDIAN PCC, PER SDG-112 (DECORATIVE)</v>
      </c>
      <c r="C236" s="219" t="str">
        <f>IF('SRF IMP'!B96="","",'SRF IMP'!B96)</f>
        <v>SF</v>
      </c>
      <c r="D236" s="219" t="str">
        <f>IF('SRF IMP'!C96="","",'SRF IMP'!C96)</f>
        <v/>
      </c>
      <c r="E236" s="219" t="str">
        <f>IF('SRF IMP'!D96="","",'SRF IMP'!D96)</f>
        <v/>
      </c>
      <c r="F236" s="219" t="str">
        <f>IF('SRF IMP'!E96="","",'SRF IMP'!E96)</f>
        <v/>
      </c>
      <c r="G236" s="219" t="str">
        <f>IF('SRF IMP'!F96="","",'SRF IMP'!F96)</f>
        <v/>
      </c>
      <c r="H236" s="219" t="str">
        <f>IF('SRF IMP'!G96="","",'SRF IMP'!G96)</f>
        <v/>
      </c>
      <c r="I236" s="219" t="str">
        <f>IF('SRF IMP'!H96="","",'SRF IMP'!H96)</f>
        <v/>
      </c>
      <c r="J236" s="219" t="str">
        <f>IF('SRF IMP'!I96="","",'SRF IMP'!I96)</f>
        <v/>
      </c>
      <c r="K236" s="219" t="str">
        <f>IF('SRF IMP'!J96="","",'SRF IMP'!J96)</f>
        <v/>
      </c>
      <c r="L236" s="219" t="str">
        <f>IF('SRF IMP'!K96="","",'SRF IMP'!K96)</f>
        <v/>
      </c>
      <c r="M236" s="219" t="str">
        <f>IF('SRF IMP'!L96="","",'SRF IMP'!L96)</f>
        <v/>
      </c>
      <c r="N236" s="219" t="str">
        <f>IF('SRF IMP'!M96="","",'SRF IMP'!M96)</f>
        <v/>
      </c>
      <c r="O236" s="219" t="str">
        <f>IF('SRF IMP'!N96="","",'SRF IMP'!N96)</f>
        <v/>
      </c>
      <c r="P236" s="219" t="str">
        <f>IF('SRF IMP'!O96="","",'SRF IMP'!O96)</f>
        <v/>
      </c>
      <c r="Q236" s="219" t="str">
        <f>IF('SRF IMP'!P96="","",'SRF IMP'!P96)</f>
        <v/>
      </c>
      <c r="R236" s="219" t="str">
        <f>IF('SRF IMP'!Q96="","",'SRF IMP'!Q96)</f>
        <v/>
      </c>
      <c r="S236" s="219" t="str">
        <f>IF('SRF IMP'!R96="","",'SRF IMP'!R96)</f>
        <v/>
      </c>
      <c r="T236" s="219" t="str">
        <f>IF('SRF IMP'!S96="","",'SRF IMP'!S96)</f>
        <v/>
      </c>
      <c r="U236" s="219"/>
      <c r="V236" s="219"/>
      <c r="W236" s="219"/>
      <c r="X236" s="219"/>
      <c r="Y236" s="219"/>
      <c r="Z236" s="219"/>
      <c r="AA236" s="221" t="str">
        <f>IF('SRF IMP'!AA96="","",'SRF IMP'!AA96)</f>
        <v/>
      </c>
      <c r="AB236" s="222" t="str">
        <f>IF('SRF IMP'!Z96="","",'SRF IMP'!Z96)</f>
        <v/>
      </c>
      <c r="AC236" s="222" t="str">
        <f>IF('SRF IMP'!AB96="","",'SRF IMP'!AB96)</f>
        <v/>
      </c>
      <c r="AD236" s="223">
        <f>IF('SRF IMP'!AC96="","",'SRF IMP'!AC96)</f>
        <v>18.149999999999999</v>
      </c>
      <c r="AE236" s="224" t="str">
        <f>IF('SRF IMP'!AD96="","",'SRF IMP'!AD96)</f>
        <v/>
      </c>
      <c r="AF236" s="257" t="str">
        <f>IF('SRF IMP'!AE96="","",'SRF IMP'!AE96)</f>
        <v/>
      </c>
    </row>
    <row r="237" spans="1:32" x14ac:dyDescent="0.15">
      <c r="A237" s="313" t="str">
        <f>IF('SRF IMP'!AE97="","","Print")</f>
        <v/>
      </c>
      <c r="B237" s="218" t="str">
        <f>IF('SRF IMP'!A97="","",'SRF IMP'!A97)</f>
        <v>MEDIAN PCC, PER SDG-112 (STAMPED CONCRETE)</v>
      </c>
      <c r="C237" s="219" t="str">
        <f>IF('SRF IMP'!B97="","",'SRF IMP'!B97)</f>
        <v>SF</v>
      </c>
      <c r="D237" s="219" t="str">
        <f>IF('SRF IMP'!C97="","",'SRF IMP'!C97)</f>
        <v/>
      </c>
      <c r="E237" s="219" t="str">
        <f>IF('SRF IMP'!D97="","",'SRF IMP'!D97)</f>
        <v/>
      </c>
      <c r="F237" s="219" t="str">
        <f>IF('SRF IMP'!E97="","",'SRF IMP'!E97)</f>
        <v/>
      </c>
      <c r="G237" s="219" t="str">
        <f>IF('SRF IMP'!F97="","",'SRF IMP'!F97)</f>
        <v/>
      </c>
      <c r="H237" s="219" t="str">
        <f>IF('SRF IMP'!G97="","",'SRF IMP'!G97)</f>
        <v/>
      </c>
      <c r="I237" s="219" t="str">
        <f>IF('SRF IMP'!H97="","",'SRF IMP'!H97)</f>
        <v/>
      </c>
      <c r="J237" s="219" t="str">
        <f>IF('SRF IMP'!I97="","",'SRF IMP'!I97)</f>
        <v/>
      </c>
      <c r="K237" s="219" t="str">
        <f>IF('SRF IMP'!J97="","",'SRF IMP'!J97)</f>
        <v/>
      </c>
      <c r="L237" s="219" t="str">
        <f>IF('SRF IMP'!K97="","",'SRF IMP'!K97)</f>
        <v/>
      </c>
      <c r="M237" s="219" t="str">
        <f>IF('SRF IMP'!L97="","",'SRF IMP'!L97)</f>
        <v/>
      </c>
      <c r="N237" s="219" t="str">
        <f>IF('SRF IMP'!M97="","",'SRF IMP'!M97)</f>
        <v/>
      </c>
      <c r="O237" s="219" t="str">
        <f>IF('SRF IMP'!N97="","",'SRF IMP'!N97)</f>
        <v/>
      </c>
      <c r="P237" s="219" t="str">
        <f>IF('SRF IMP'!O97="","",'SRF IMP'!O97)</f>
        <v/>
      </c>
      <c r="Q237" s="219" t="str">
        <f>IF('SRF IMP'!P97="","",'SRF IMP'!P97)</f>
        <v/>
      </c>
      <c r="R237" s="219" t="str">
        <f>IF('SRF IMP'!Q97="","",'SRF IMP'!Q97)</f>
        <v/>
      </c>
      <c r="S237" s="219" t="str">
        <f>IF('SRF IMP'!R97="","",'SRF IMP'!R97)</f>
        <v/>
      </c>
      <c r="T237" s="219" t="str">
        <f>IF('SRF IMP'!S97="","",'SRF IMP'!S97)</f>
        <v/>
      </c>
      <c r="U237" s="219"/>
      <c r="V237" s="219"/>
      <c r="W237" s="219"/>
      <c r="X237" s="219"/>
      <c r="Y237" s="219"/>
      <c r="Z237" s="219"/>
      <c r="AA237" s="221" t="str">
        <f>IF('SRF IMP'!AA97="","",'SRF IMP'!AA97)</f>
        <v/>
      </c>
      <c r="AB237" s="222" t="str">
        <f>IF('SRF IMP'!Z97="","",'SRF IMP'!Z97)</f>
        <v/>
      </c>
      <c r="AC237" s="222" t="str">
        <f>IF('SRF IMP'!AB97="","",'SRF IMP'!AB97)</f>
        <v/>
      </c>
      <c r="AD237" s="223">
        <f>IF('SRF IMP'!AC97="","",'SRF IMP'!AC97)</f>
        <v>13.2</v>
      </c>
      <c r="AE237" s="224" t="str">
        <f>IF('SRF IMP'!AD97="","",'SRF IMP'!AD97)</f>
        <v/>
      </c>
      <c r="AF237" s="257" t="str">
        <f>IF('SRF IMP'!AE97="","",'SRF IMP'!AE97)</f>
        <v/>
      </c>
    </row>
    <row r="238" spans="1:32" x14ac:dyDescent="0.15">
      <c r="A238" s="313" t="str">
        <f>IF('SRF IMP'!AE98="","","Print")</f>
        <v/>
      </c>
      <c r="B238" s="218" t="str">
        <f>IF('SRF IMP'!A98="","",'SRF IMP'!A98)</f>
        <v>MEDIAN PCC, PER SDG-112 (INTERLOCKING PAVERS)</v>
      </c>
      <c r="C238" s="219" t="str">
        <f>IF('SRF IMP'!B98="","",'SRF IMP'!B98)</f>
        <v>SF</v>
      </c>
      <c r="D238" s="219" t="str">
        <f>IF('SRF IMP'!C98="","",'SRF IMP'!C98)</f>
        <v/>
      </c>
      <c r="E238" s="219" t="str">
        <f>IF('SRF IMP'!D98="","",'SRF IMP'!D98)</f>
        <v/>
      </c>
      <c r="F238" s="219" t="str">
        <f>IF('SRF IMP'!E98="","",'SRF IMP'!E98)</f>
        <v/>
      </c>
      <c r="G238" s="219" t="str">
        <f>IF('SRF IMP'!F98="","",'SRF IMP'!F98)</f>
        <v/>
      </c>
      <c r="H238" s="219" t="str">
        <f>IF('SRF IMP'!G98="","",'SRF IMP'!G98)</f>
        <v/>
      </c>
      <c r="I238" s="219" t="str">
        <f>IF('SRF IMP'!H98="","",'SRF IMP'!H98)</f>
        <v/>
      </c>
      <c r="J238" s="219" t="str">
        <f>IF('SRF IMP'!I98="","",'SRF IMP'!I98)</f>
        <v/>
      </c>
      <c r="K238" s="219" t="str">
        <f>IF('SRF IMP'!J98="","",'SRF IMP'!J98)</f>
        <v/>
      </c>
      <c r="L238" s="219" t="str">
        <f>IF('SRF IMP'!K98="","",'SRF IMP'!K98)</f>
        <v/>
      </c>
      <c r="M238" s="219" t="str">
        <f>IF('SRF IMP'!L98="","",'SRF IMP'!L98)</f>
        <v/>
      </c>
      <c r="N238" s="219" t="str">
        <f>IF('SRF IMP'!M98="","",'SRF IMP'!M98)</f>
        <v/>
      </c>
      <c r="O238" s="219" t="str">
        <f>IF('SRF IMP'!N98="","",'SRF IMP'!N98)</f>
        <v/>
      </c>
      <c r="P238" s="219" t="str">
        <f>IF('SRF IMP'!O98="","",'SRF IMP'!O98)</f>
        <v/>
      </c>
      <c r="Q238" s="219" t="str">
        <f>IF('SRF IMP'!P98="","",'SRF IMP'!P98)</f>
        <v/>
      </c>
      <c r="R238" s="219" t="str">
        <f>IF('SRF IMP'!Q98="","",'SRF IMP'!Q98)</f>
        <v/>
      </c>
      <c r="S238" s="219" t="str">
        <f>IF('SRF IMP'!R98="","",'SRF IMP'!R98)</f>
        <v/>
      </c>
      <c r="T238" s="219" t="str">
        <f>IF('SRF IMP'!S98="","",'SRF IMP'!S98)</f>
        <v/>
      </c>
      <c r="U238" s="219"/>
      <c r="V238" s="219"/>
      <c r="W238" s="219"/>
      <c r="X238" s="219"/>
      <c r="Y238" s="219"/>
      <c r="Z238" s="219"/>
      <c r="AA238" s="221" t="str">
        <f>IF('SRF IMP'!AA98="","",'SRF IMP'!AA98)</f>
        <v/>
      </c>
      <c r="AB238" s="222" t="str">
        <f>IF('SRF IMP'!Z98="","",'SRF IMP'!Z98)</f>
        <v/>
      </c>
      <c r="AC238" s="222" t="str">
        <f>IF('SRF IMP'!AB98="","",'SRF IMP'!AB98)</f>
        <v/>
      </c>
      <c r="AD238" s="223">
        <f>IF('SRF IMP'!AC98="","",'SRF IMP'!AC98)</f>
        <v>19.8</v>
      </c>
      <c r="AE238" s="224" t="str">
        <f>IF('SRF IMP'!AD98="","",'SRF IMP'!AD98)</f>
        <v/>
      </c>
      <c r="AF238" s="257" t="str">
        <f>IF('SRF IMP'!AE98="","",'SRF IMP'!AE98)</f>
        <v/>
      </c>
    </row>
    <row r="239" spans="1:32" x14ac:dyDescent="0.15">
      <c r="A239" s="313" t="str">
        <f>IF('SRF IMP'!AE99="","","Print")</f>
        <v/>
      </c>
      <c r="B239" s="218" t="str">
        <f>IF('SRF IMP'!A99="","",'SRF IMP'!A99)</f>
        <v>GRIND &amp; OVERLAY</v>
      </c>
      <c r="C239" s="219" t="str">
        <f>IF('SRF IMP'!B99="","",'SRF IMP'!B99)</f>
        <v>SF</v>
      </c>
      <c r="D239" s="219" t="str">
        <f>IF('SRF IMP'!C99="","",'SRF IMP'!C99)</f>
        <v/>
      </c>
      <c r="E239" s="219" t="str">
        <f>IF('SRF IMP'!D99="","",'SRF IMP'!D99)</f>
        <v/>
      </c>
      <c r="F239" s="219" t="str">
        <f>IF('SRF IMP'!E99="","",'SRF IMP'!E99)</f>
        <v/>
      </c>
      <c r="G239" s="219" t="str">
        <f>IF('SRF IMP'!F99="","",'SRF IMP'!F99)</f>
        <v/>
      </c>
      <c r="H239" s="219" t="str">
        <f>IF('SRF IMP'!G99="","",'SRF IMP'!G99)</f>
        <v/>
      </c>
      <c r="I239" s="219" t="str">
        <f>IF('SRF IMP'!H99="","",'SRF IMP'!H99)</f>
        <v/>
      </c>
      <c r="J239" s="219" t="str">
        <f>IF('SRF IMP'!I99="","",'SRF IMP'!I99)</f>
        <v/>
      </c>
      <c r="K239" s="219" t="str">
        <f>IF('SRF IMP'!J99="","",'SRF IMP'!J99)</f>
        <v/>
      </c>
      <c r="L239" s="219" t="str">
        <f>IF('SRF IMP'!K99="","",'SRF IMP'!K99)</f>
        <v/>
      </c>
      <c r="M239" s="219" t="str">
        <f>IF('SRF IMP'!L99="","",'SRF IMP'!L99)</f>
        <v/>
      </c>
      <c r="N239" s="219" t="str">
        <f>IF('SRF IMP'!M99="","",'SRF IMP'!M99)</f>
        <v/>
      </c>
      <c r="O239" s="219" t="str">
        <f>IF('SRF IMP'!N99="","",'SRF IMP'!N99)</f>
        <v/>
      </c>
      <c r="P239" s="219" t="str">
        <f>IF('SRF IMP'!O99="","",'SRF IMP'!O99)</f>
        <v/>
      </c>
      <c r="Q239" s="219" t="str">
        <f>IF('SRF IMP'!P99="","",'SRF IMP'!P99)</f>
        <v/>
      </c>
      <c r="R239" s="219" t="str">
        <f>IF('SRF IMP'!Q99="","",'SRF IMP'!Q99)</f>
        <v/>
      </c>
      <c r="S239" s="219" t="str">
        <f>IF('SRF IMP'!R99="","",'SRF IMP'!R99)</f>
        <v/>
      </c>
      <c r="T239" s="219" t="str">
        <f>IF('SRF IMP'!S99="","",'SRF IMP'!S99)</f>
        <v/>
      </c>
      <c r="U239" s="219"/>
      <c r="V239" s="219"/>
      <c r="W239" s="219"/>
      <c r="X239" s="219"/>
      <c r="Y239" s="219"/>
      <c r="Z239" s="219"/>
      <c r="AA239" s="221" t="str">
        <f>IF('SRF IMP'!AA99="","",'SRF IMP'!AA99)</f>
        <v/>
      </c>
      <c r="AB239" s="222" t="str">
        <f>IF('SRF IMP'!Z99="","",'SRF IMP'!Z99)</f>
        <v/>
      </c>
      <c r="AC239" s="222" t="str">
        <f>IF('SRF IMP'!AB99="","",'SRF IMP'!AB99)</f>
        <v/>
      </c>
      <c r="AD239" s="223">
        <f>IF('SRF IMP'!AC99="","",'SRF IMP'!AC99)</f>
        <v>4.13</v>
      </c>
      <c r="AE239" s="224" t="str">
        <f>IF('SRF IMP'!AD99="","",'SRF IMP'!AD99)</f>
        <v/>
      </c>
      <c r="AF239" s="257" t="str">
        <f>IF('SRF IMP'!AE99="","",'SRF IMP'!AE99)</f>
        <v/>
      </c>
    </row>
    <row r="240" spans="1:32" x14ac:dyDescent="0.15">
      <c r="A240" s="313" t="str">
        <f>IF('SRF IMP'!AE100="","","Print")</f>
        <v/>
      </c>
      <c r="B240" s="218" t="str">
        <f>IF('SRF IMP'!A100="","",'SRF IMP'!A100)</f>
        <v>COLD MILLING (SDG 139)</v>
      </c>
      <c r="C240" s="219" t="str">
        <f>IF('SRF IMP'!B100="","",'SRF IMP'!B100)</f>
        <v>LF</v>
      </c>
      <c r="D240" s="219" t="str">
        <f>IF('SRF IMP'!C100="","",'SRF IMP'!C100)</f>
        <v/>
      </c>
      <c r="E240" s="219" t="str">
        <f>IF('SRF IMP'!D100="","",'SRF IMP'!D100)</f>
        <v/>
      </c>
      <c r="F240" s="219" t="str">
        <f>IF('SRF IMP'!E100="","",'SRF IMP'!E100)</f>
        <v/>
      </c>
      <c r="G240" s="219" t="str">
        <f>IF('SRF IMP'!F100="","",'SRF IMP'!F100)</f>
        <v/>
      </c>
      <c r="H240" s="219" t="str">
        <f>IF('SRF IMP'!G100="","",'SRF IMP'!G100)</f>
        <v/>
      </c>
      <c r="I240" s="219" t="str">
        <f>IF('SRF IMP'!H100="","",'SRF IMP'!H100)</f>
        <v/>
      </c>
      <c r="J240" s="219" t="str">
        <f>IF('SRF IMP'!I100="","",'SRF IMP'!I100)</f>
        <v/>
      </c>
      <c r="K240" s="219" t="str">
        <f>IF('SRF IMP'!J100="","",'SRF IMP'!J100)</f>
        <v/>
      </c>
      <c r="L240" s="219" t="str">
        <f>IF('SRF IMP'!K100="","",'SRF IMP'!K100)</f>
        <v/>
      </c>
      <c r="M240" s="219" t="str">
        <f>IF('SRF IMP'!L100="","",'SRF IMP'!L100)</f>
        <v/>
      </c>
      <c r="N240" s="219" t="str">
        <f>IF('SRF IMP'!M100="","",'SRF IMP'!M100)</f>
        <v/>
      </c>
      <c r="O240" s="219" t="str">
        <f>IF('SRF IMP'!N100="","",'SRF IMP'!N100)</f>
        <v/>
      </c>
      <c r="P240" s="219" t="str">
        <f>IF('SRF IMP'!O100="","",'SRF IMP'!O100)</f>
        <v/>
      </c>
      <c r="Q240" s="219" t="str">
        <f>IF('SRF IMP'!P100="","",'SRF IMP'!P100)</f>
        <v/>
      </c>
      <c r="R240" s="219" t="str">
        <f>IF('SRF IMP'!Q100="","",'SRF IMP'!Q100)</f>
        <v/>
      </c>
      <c r="S240" s="219" t="str">
        <f>IF('SRF IMP'!R100="","",'SRF IMP'!R100)</f>
        <v/>
      </c>
      <c r="T240" s="219" t="str">
        <f>IF('SRF IMP'!S100="","",'SRF IMP'!S100)</f>
        <v/>
      </c>
      <c r="U240" s="219"/>
      <c r="V240" s="219"/>
      <c r="W240" s="219"/>
      <c r="X240" s="219"/>
      <c r="Y240" s="219"/>
      <c r="Z240" s="219"/>
      <c r="AA240" s="221" t="str">
        <f>IF('SRF IMP'!AA100="","",'SRF IMP'!AA100)</f>
        <v/>
      </c>
      <c r="AB240" s="222" t="str">
        <f>IF('SRF IMP'!Z100="","",'SRF IMP'!Z100)</f>
        <v/>
      </c>
      <c r="AC240" s="222" t="str">
        <f>IF('SRF IMP'!AB100="","",'SRF IMP'!AB100)</f>
        <v/>
      </c>
      <c r="AD240" s="223">
        <f>IF('SRF IMP'!AC100="","",'SRF IMP'!AC100)</f>
        <v>2.38</v>
      </c>
      <c r="AE240" s="224" t="str">
        <f>IF('SRF IMP'!AD100="","",'SRF IMP'!AD100)</f>
        <v/>
      </c>
      <c r="AF240" s="257" t="str">
        <f>IF('SRF IMP'!AE100="","",'SRF IMP'!AE100)</f>
        <v/>
      </c>
    </row>
    <row r="241" spans="1:32" x14ac:dyDescent="0.15">
      <c r="A241" s="313" t="str">
        <f>IF('SRF IMP'!AE101="","","Print")</f>
        <v/>
      </c>
      <c r="B241" s="218" t="str">
        <f>IF('SRF IMP'!A101="","",'SRF IMP'!A101)</f>
        <v>PAVEMENT FABRIC FOR ASPHALT</v>
      </c>
      <c r="C241" s="219" t="str">
        <f>IF('SRF IMP'!B101="","",'SRF IMP'!B101)</f>
        <v>SF</v>
      </c>
      <c r="D241" s="219" t="str">
        <f>IF('SRF IMP'!C101="","",'SRF IMP'!C101)</f>
        <v/>
      </c>
      <c r="E241" s="219" t="str">
        <f>IF('SRF IMP'!D101="","",'SRF IMP'!D101)</f>
        <v/>
      </c>
      <c r="F241" s="219" t="str">
        <f>IF('SRF IMP'!E101="","",'SRF IMP'!E101)</f>
        <v/>
      </c>
      <c r="G241" s="219" t="str">
        <f>IF('SRF IMP'!F101="","",'SRF IMP'!F101)</f>
        <v/>
      </c>
      <c r="H241" s="219" t="str">
        <f>IF('SRF IMP'!G101="","",'SRF IMP'!G101)</f>
        <v/>
      </c>
      <c r="I241" s="219" t="str">
        <f>IF('SRF IMP'!H101="","",'SRF IMP'!H101)</f>
        <v/>
      </c>
      <c r="J241" s="219" t="str">
        <f>IF('SRF IMP'!I101="","",'SRF IMP'!I101)</f>
        <v/>
      </c>
      <c r="K241" s="219" t="str">
        <f>IF('SRF IMP'!J101="","",'SRF IMP'!J101)</f>
        <v/>
      </c>
      <c r="L241" s="219" t="str">
        <f>IF('SRF IMP'!K101="","",'SRF IMP'!K101)</f>
        <v/>
      </c>
      <c r="M241" s="219" t="str">
        <f>IF('SRF IMP'!L101="","",'SRF IMP'!L101)</f>
        <v/>
      </c>
      <c r="N241" s="219" t="str">
        <f>IF('SRF IMP'!M101="","",'SRF IMP'!M101)</f>
        <v/>
      </c>
      <c r="O241" s="219" t="str">
        <f>IF('SRF IMP'!N101="","",'SRF IMP'!N101)</f>
        <v/>
      </c>
      <c r="P241" s="219" t="str">
        <f>IF('SRF IMP'!O101="","",'SRF IMP'!O101)</f>
        <v/>
      </c>
      <c r="Q241" s="219" t="str">
        <f>IF('SRF IMP'!P101="","",'SRF IMP'!P101)</f>
        <v/>
      </c>
      <c r="R241" s="219" t="str">
        <f>IF('SRF IMP'!Q101="","",'SRF IMP'!Q101)</f>
        <v/>
      </c>
      <c r="S241" s="219" t="str">
        <f>IF('SRF IMP'!R101="","",'SRF IMP'!R101)</f>
        <v/>
      </c>
      <c r="T241" s="219" t="str">
        <f>IF('SRF IMP'!S101="","",'SRF IMP'!S101)</f>
        <v/>
      </c>
      <c r="U241" s="219"/>
      <c r="V241" s="219"/>
      <c r="W241" s="219"/>
      <c r="X241" s="219"/>
      <c r="Y241" s="219"/>
      <c r="Z241" s="219"/>
      <c r="AA241" s="221" t="str">
        <f>IF('SRF IMP'!AA101="","",'SRF IMP'!AA101)</f>
        <v/>
      </c>
      <c r="AB241" s="222" t="str">
        <f>IF('SRF IMP'!Z101="","",'SRF IMP'!Z101)</f>
        <v/>
      </c>
      <c r="AC241" s="222" t="str">
        <f>IF('SRF IMP'!AB101="","",'SRF IMP'!AB101)</f>
        <v/>
      </c>
      <c r="AD241" s="223">
        <f>IF('SRF IMP'!AC101="","",'SRF IMP'!AC101)</f>
        <v>2.6</v>
      </c>
      <c r="AE241" s="224" t="str">
        <f>IF('SRF IMP'!AD101="","",'SRF IMP'!AD101)</f>
        <v/>
      </c>
      <c r="AF241" s="257" t="str">
        <f>IF('SRF IMP'!AE101="","",'SRF IMP'!AE101)</f>
        <v/>
      </c>
    </row>
    <row r="242" spans="1:32" x14ac:dyDescent="0.15">
      <c r="A242" s="313" t="str">
        <f>IF('SRF IMP'!AE102="","","Print")</f>
        <v/>
      </c>
      <c r="B242" s="218" t="str">
        <f>IF('SRF IMP'!A102="","",'SRF IMP'!A102)</f>
        <v>AC PATCHING</v>
      </c>
      <c r="C242" s="219" t="str">
        <f>IF('SRF IMP'!B102="","",'SRF IMP'!B102)</f>
        <v>TON</v>
      </c>
      <c r="D242" s="219" t="str">
        <f>IF('SRF IMP'!C102="","",'SRF IMP'!C102)</f>
        <v/>
      </c>
      <c r="E242" s="219" t="str">
        <f>IF('SRF IMP'!D102="","",'SRF IMP'!D102)</f>
        <v/>
      </c>
      <c r="F242" s="219" t="str">
        <f>IF('SRF IMP'!E102="","",'SRF IMP'!E102)</f>
        <v/>
      </c>
      <c r="G242" s="219" t="str">
        <f>IF('SRF IMP'!F102="","",'SRF IMP'!F102)</f>
        <v/>
      </c>
      <c r="H242" s="219" t="str">
        <f>IF('SRF IMP'!G102="","",'SRF IMP'!G102)</f>
        <v/>
      </c>
      <c r="I242" s="219" t="str">
        <f>IF('SRF IMP'!H102="","",'SRF IMP'!H102)</f>
        <v/>
      </c>
      <c r="J242" s="219" t="str">
        <f>IF('SRF IMP'!I102="","",'SRF IMP'!I102)</f>
        <v/>
      </c>
      <c r="K242" s="219" t="str">
        <f>IF('SRF IMP'!J102="","",'SRF IMP'!J102)</f>
        <v/>
      </c>
      <c r="L242" s="219" t="str">
        <f>IF('SRF IMP'!K102="","",'SRF IMP'!K102)</f>
        <v/>
      </c>
      <c r="M242" s="219" t="str">
        <f>IF('SRF IMP'!L102="","",'SRF IMP'!L102)</f>
        <v/>
      </c>
      <c r="N242" s="219" t="str">
        <f>IF('SRF IMP'!M102="","",'SRF IMP'!M102)</f>
        <v/>
      </c>
      <c r="O242" s="219" t="str">
        <f>IF('SRF IMP'!N102="","",'SRF IMP'!N102)</f>
        <v/>
      </c>
      <c r="P242" s="219" t="str">
        <f>IF('SRF IMP'!O102="","",'SRF IMP'!O102)</f>
        <v/>
      </c>
      <c r="Q242" s="219" t="str">
        <f>IF('SRF IMP'!P102="","",'SRF IMP'!P102)</f>
        <v/>
      </c>
      <c r="R242" s="219" t="str">
        <f>IF('SRF IMP'!Q102="","",'SRF IMP'!Q102)</f>
        <v/>
      </c>
      <c r="S242" s="219" t="str">
        <f>IF('SRF IMP'!R102="","",'SRF IMP'!R102)</f>
        <v/>
      </c>
      <c r="T242" s="219" t="str">
        <f>IF('SRF IMP'!S102="","",'SRF IMP'!S102)</f>
        <v/>
      </c>
      <c r="U242" s="219"/>
      <c r="V242" s="219"/>
      <c r="W242" s="219"/>
      <c r="X242" s="219"/>
      <c r="Y242" s="219"/>
      <c r="Z242" s="219"/>
      <c r="AA242" s="221" t="str">
        <f>IF('SRF IMP'!AA102="","",'SRF IMP'!AA102)</f>
        <v/>
      </c>
      <c r="AB242" s="222" t="str">
        <f>IF('SRF IMP'!Z102="","",'SRF IMP'!Z102)</f>
        <v/>
      </c>
      <c r="AC242" s="222" t="str">
        <f>IF('SRF IMP'!AB102="","",'SRF IMP'!AB102)</f>
        <v/>
      </c>
      <c r="AD242" s="223">
        <f>IF('SRF IMP'!AC102="","",'SRF IMP'!AC102)</f>
        <v>150</v>
      </c>
      <c r="AE242" s="224" t="str">
        <f>IF('SRF IMP'!AD102="","",'SRF IMP'!AD102)</f>
        <v/>
      </c>
      <c r="AF242" s="257" t="str">
        <f>IF('SRF IMP'!AE102="","",'SRF IMP'!AE102)</f>
        <v/>
      </c>
    </row>
    <row r="243" spans="1:32" x14ac:dyDescent="0.15">
      <c r="A243" s="313" t="str">
        <f>IF('SRF IMP'!AE103="","","Print")</f>
        <v/>
      </c>
      <c r="B243" s="218" t="str">
        <f>IF('SRF IMP'!A103="","",'SRF IMP'!A103)</f>
        <v>CRACK SEALING</v>
      </c>
      <c r="C243" s="219" t="str">
        <f>IF('SRF IMP'!B103="","",'SRF IMP'!B103)</f>
        <v>LF</v>
      </c>
      <c r="D243" s="219" t="str">
        <f>IF('SRF IMP'!C103="","",'SRF IMP'!C103)</f>
        <v/>
      </c>
      <c r="E243" s="219" t="str">
        <f>IF('SRF IMP'!D103="","",'SRF IMP'!D103)</f>
        <v/>
      </c>
      <c r="F243" s="219" t="str">
        <f>IF('SRF IMP'!E103="","",'SRF IMP'!E103)</f>
        <v/>
      </c>
      <c r="G243" s="219" t="str">
        <f>IF('SRF IMP'!F103="","",'SRF IMP'!F103)</f>
        <v/>
      </c>
      <c r="H243" s="219" t="str">
        <f>IF('SRF IMP'!G103="","",'SRF IMP'!G103)</f>
        <v/>
      </c>
      <c r="I243" s="219" t="str">
        <f>IF('SRF IMP'!H103="","",'SRF IMP'!H103)</f>
        <v/>
      </c>
      <c r="J243" s="219" t="str">
        <f>IF('SRF IMP'!I103="","",'SRF IMP'!I103)</f>
        <v/>
      </c>
      <c r="K243" s="219" t="str">
        <f>IF('SRF IMP'!J103="","",'SRF IMP'!J103)</f>
        <v/>
      </c>
      <c r="L243" s="219" t="str">
        <f>IF('SRF IMP'!K103="","",'SRF IMP'!K103)</f>
        <v/>
      </c>
      <c r="M243" s="219" t="str">
        <f>IF('SRF IMP'!L103="","",'SRF IMP'!L103)</f>
        <v/>
      </c>
      <c r="N243" s="219" t="str">
        <f>IF('SRF IMP'!M103="","",'SRF IMP'!M103)</f>
        <v/>
      </c>
      <c r="O243" s="219" t="str">
        <f>IF('SRF IMP'!N103="","",'SRF IMP'!N103)</f>
        <v/>
      </c>
      <c r="P243" s="219" t="str">
        <f>IF('SRF IMP'!O103="","",'SRF IMP'!O103)</f>
        <v/>
      </c>
      <c r="Q243" s="219" t="str">
        <f>IF('SRF IMP'!P103="","",'SRF IMP'!P103)</f>
        <v/>
      </c>
      <c r="R243" s="219" t="str">
        <f>IF('SRF IMP'!Q103="","",'SRF IMP'!Q103)</f>
        <v/>
      </c>
      <c r="S243" s="219" t="str">
        <f>IF('SRF IMP'!R103="","",'SRF IMP'!R103)</f>
        <v/>
      </c>
      <c r="T243" s="219" t="str">
        <f>IF('SRF IMP'!S103="","",'SRF IMP'!S103)</f>
        <v/>
      </c>
      <c r="U243" s="219"/>
      <c r="V243" s="219"/>
      <c r="W243" s="219"/>
      <c r="X243" s="219"/>
      <c r="Y243" s="219"/>
      <c r="Z243" s="219"/>
      <c r="AA243" s="221" t="str">
        <f>IF('SRF IMP'!AA103="","",'SRF IMP'!AA103)</f>
        <v/>
      </c>
      <c r="AB243" s="222" t="str">
        <f>IF('SRF IMP'!Z103="","",'SRF IMP'!Z103)</f>
        <v/>
      </c>
      <c r="AC243" s="222" t="str">
        <f>IF('SRF IMP'!AB103="","",'SRF IMP'!AB103)</f>
        <v/>
      </c>
      <c r="AD243" s="223">
        <f>IF('SRF IMP'!AC103="","",'SRF IMP'!AC103)</f>
        <v>2.5</v>
      </c>
      <c r="AE243" s="224" t="str">
        <f>IF('SRF IMP'!AD103="","",'SRF IMP'!AD103)</f>
        <v/>
      </c>
      <c r="AF243" s="257" t="str">
        <f>IF('SRF IMP'!AE103="","",'SRF IMP'!AE103)</f>
        <v/>
      </c>
    </row>
    <row r="244" spans="1:32" x14ac:dyDescent="0.15">
      <c r="A244" s="313" t="str">
        <f>IF('SRF IMP'!AE104="","","Print")</f>
        <v/>
      </c>
      <c r="B244" s="218" t="str">
        <f>IF('SRF IMP'!A104="","",'SRF IMP'!A104)</f>
        <v>ADDITIONAL ITEM</v>
      </c>
      <c r="C244" s="219" t="str">
        <f>IF('SRF IMP'!B104="","",'SRF IMP'!B104)</f>
        <v>XX</v>
      </c>
      <c r="D244" s="219" t="str">
        <f>IF('SRF IMP'!C104="","",'SRF IMP'!C104)</f>
        <v/>
      </c>
      <c r="E244" s="219" t="str">
        <f>IF('SRF IMP'!D104="","",'SRF IMP'!D104)</f>
        <v/>
      </c>
      <c r="F244" s="219" t="str">
        <f>IF('SRF IMP'!E104="","",'SRF IMP'!E104)</f>
        <v/>
      </c>
      <c r="G244" s="219" t="str">
        <f>IF('SRF IMP'!F104="","",'SRF IMP'!F104)</f>
        <v/>
      </c>
      <c r="H244" s="219" t="str">
        <f>IF('SRF IMP'!G104="","",'SRF IMP'!G104)</f>
        <v/>
      </c>
      <c r="I244" s="219" t="str">
        <f>IF('SRF IMP'!H104="","",'SRF IMP'!H104)</f>
        <v/>
      </c>
      <c r="J244" s="219" t="str">
        <f>IF('SRF IMP'!I104="","",'SRF IMP'!I104)</f>
        <v/>
      </c>
      <c r="K244" s="219" t="str">
        <f>IF('SRF IMP'!J104="","",'SRF IMP'!J104)</f>
        <v/>
      </c>
      <c r="L244" s="219" t="str">
        <f>IF('SRF IMP'!K104="","",'SRF IMP'!K104)</f>
        <v/>
      </c>
      <c r="M244" s="219" t="str">
        <f>IF('SRF IMP'!L104="","",'SRF IMP'!L104)</f>
        <v/>
      </c>
      <c r="N244" s="219" t="str">
        <f>IF('SRF IMP'!M104="","",'SRF IMP'!M104)</f>
        <v/>
      </c>
      <c r="O244" s="219" t="str">
        <f>IF('SRF IMP'!N104="","",'SRF IMP'!N104)</f>
        <v/>
      </c>
      <c r="P244" s="219" t="str">
        <f>IF('SRF IMP'!O104="","",'SRF IMP'!O104)</f>
        <v/>
      </c>
      <c r="Q244" s="219" t="str">
        <f>IF('SRF IMP'!P104="","",'SRF IMP'!P104)</f>
        <v/>
      </c>
      <c r="R244" s="219" t="str">
        <f>IF('SRF IMP'!Q104="","",'SRF IMP'!Q104)</f>
        <v/>
      </c>
      <c r="S244" s="219" t="str">
        <f>IF('SRF IMP'!R104="","",'SRF IMP'!R104)</f>
        <v/>
      </c>
      <c r="T244" s="219" t="str">
        <f>IF('SRF IMP'!S104="","",'SRF IMP'!S104)</f>
        <v/>
      </c>
      <c r="U244" s="219"/>
      <c r="V244" s="219"/>
      <c r="W244" s="219"/>
      <c r="X244" s="219"/>
      <c r="Y244" s="219"/>
      <c r="Z244" s="219"/>
      <c r="AA244" s="221" t="str">
        <f>IF('SRF IMP'!AA104="","",'SRF IMP'!AA104)</f>
        <v/>
      </c>
      <c r="AB244" s="222" t="str">
        <f>IF('SRF IMP'!Z104="","",'SRF IMP'!Z104)</f>
        <v/>
      </c>
      <c r="AC244" s="222" t="str">
        <f>IF('SRF IMP'!AB104="","",'SRF IMP'!AB104)</f>
        <v/>
      </c>
      <c r="AD244" s="223" t="str">
        <f>IF('SRF IMP'!AC104="","",'SRF IMP'!AC104)</f>
        <v/>
      </c>
      <c r="AE244" s="224" t="str">
        <f>IF('SRF IMP'!AD104="","",'SRF IMP'!AD104)</f>
        <v/>
      </c>
      <c r="AF244" s="257" t="str">
        <f>IF('SRF IMP'!AE104="","",'SRF IMP'!AE104)</f>
        <v/>
      </c>
    </row>
    <row r="245" spans="1:32" x14ac:dyDescent="0.15">
      <c r="A245" s="313" t="str">
        <f>IF('SRF IMP'!AE105="","","Print")</f>
        <v/>
      </c>
      <c r="B245" s="218" t="str">
        <f>IF('SRF IMP'!A105="","",'SRF IMP'!A105)</f>
        <v>ADDITIONAL ITEM</v>
      </c>
      <c r="C245" s="219" t="str">
        <f>IF('SRF IMP'!B105="","",'SRF IMP'!B105)</f>
        <v>XX</v>
      </c>
      <c r="D245" s="219" t="str">
        <f>IF('SRF IMP'!C105="","",'SRF IMP'!C105)</f>
        <v/>
      </c>
      <c r="E245" s="219" t="str">
        <f>IF('SRF IMP'!D105="","",'SRF IMP'!D105)</f>
        <v/>
      </c>
      <c r="F245" s="219" t="str">
        <f>IF('SRF IMP'!E105="","",'SRF IMP'!E105)</f>
        <v/>
      </c>
      <c r="G245" s="219" t="str">
        <f>IF('SRF IMP'!F105="","",'SRF IMP'!F105)</f>
        <v/>
      </c>
      <c r="H245" s="219" t="str">
        <f>IF('SRF IMP'!G105="","",'SRF IMP'!G105)</f>
        <v/>
      </c>
      <c r="I245" s="219" t="str">
        <f>IF('SRF IMP'!H105="","",'SRF IMP'!H105)</f>
        <v/>
      </c>
      <c r="J245" s="219" t="str">
        <f>IF('SRF IMP'!I105="","",'SRF IMP'!I105)</f>
        <v/>
      </c>
      <c r="K245" s="219" t="str">
        <f>IF('SRF IMP'!J105="","",'SRF IMP'!J105)</f>
        <v/>
      </c>
      <c r="L245" s="219" t="str">
        <f>IF('SRF IMP'!K105="","",'SRF IMP'!K105)</f>
        <v/>
      </c>
      <c r="M245" s="219" t="str">
        <f>IF('SRF IMP'!L105="","",'SRF IMP'!L105)</f>
        <v/>
      </c>
      <c r="N245" s="219" t="str">
        <f>IF('SRF IMP'!M105="","",'SRF IMP'!M105)</f>
        <v/>
      </c>
      <c r="O245" s="219" t="str">
        <f>IF('SRF IMP'!N105="","",'SRF IMP'!N105)</f>
        <v/>
      </c>
      <c r="P245" s="219" t="str">
        <f>IF('SRF IMP'!O105="","",'SRF IMP'!O105)</f>
        <v/>
      </c>
      <c r="Q245" s="219" t="str">
        <f>IF('SRF IMP'!P105="","",'SRF IMP'!P105)</f>
        <v/>
      </c>
      <c r="R245" s="219" t="str">
        <f>IF('SRF IMP'!Q105="","",'SRF IMP'!Q105)</f>
        <v/>
      </c>
      <c r="S245" s="219" t="str">
        <f>IF('SRF IMP'!R105="","",'SRF IMP'!R105)</f>
        <v/>
      </c>
      <c r="T245" s="219" t="str">
        <f>IF('SRF IMP'!S105="","",'SRF IMP'!S105)</f>
        <v/>
      </c>
      <c r="U245" s="219"/>
      <c r="V245" s="219"/>
      <c r="W245" s="219"/>
      <c r="X245" s="219"/>
      <c r="Y245" s="219"/>
      <c r="Z245" s="219"/>
      <c r="AA245" s="221" t="str">
        <f>IF('SRF IMP'!AA105="","",'SRF IMP'!AA105)</f>
        <v/>
      </c>
      <c r="AB245" s="222" t="str">
        <f>IF('SRF IMP'!Z105="","",'SRF IMP'!Z105)</f>
        <v/>
      </c>
      <c r="AC245" s="222" t="str">
        <f>IF('SRF IMP'!AB105="","",'SRF IMP'!AB105)</f>
        <v/>
      </c>
      <c r="AD245" s="223" t="str">
        <f>IF('SRF IMP'!AC105="","",'SRF IMP'!AC105)</f>
        <v/>
      </c>
      <c r="AE245" s="224" t="str">
        <f>IF('SRF IMP'!AD105="","",'SRF IMP'!AD105)</f>
        <v/>
      </c>
      <c r="AF245" s="257" t="str">
        <f>IF('SRF IMP'!AE105="","",'SRF IMP'!AE105)</f>
        <v/>
      </c>
    </row>
    <row r="246" spans="1:32" x14ac:dyDescent="0.15">
      <c r="A246" s="313" t="str">
        <f>IF('SRF IMP'!AE106="","","Print")</f>
        <v/>
      </c>
      <c r="B246" s="218" t="str">
        <f>IF('SRF IMP'!A106="","",'SRF IMP'!A106)</f>
        <v>ADDITIONAL ITEM</v>
      </c>
      <c r="C246" s="219" t="str">
        <f>IF('SRF IMP'!B106="","",'SRF IMP'!B106)</f>
        <v>XX</v>
      </c>
      <c r="D246" s="219" t="str">
        <f>IF('SRF IMP'!C106="","",'SRF IMP'!C106)</f>
        <v/>
      </c>
      <c r="E246" s="219" t="str">
        <f>IF('SRF IMP'!D106="","",'SRF IMP'!D106)</f>
        <v/>
      </c>
      <c r="F246" s="219" t="str">
        <f>IF('SRF IMP'!E106="","",'SRF IMP'!E106)</f>
        <v/>
      </c>
      <c r="G246" s="219" t="str">
        <f>IF('SRF IMP'!F106="","",'SRF IMP'!F106)</f>
        <v/>
      </c>
      <c r="H246" s="219" t="str">
        <f>IF('SRF IMP'!G106="","",'SRF IMP'!G106)</f>
        <v/>
      </c>
      <c r="I246" s="219" t="str">
        <f>IF('SRF IMP'!H106="","",'SRF IMP'!H106)</f>
        <v/>
      </c>
      <c r="J246" s="219" t="str">
        <f>IF('SRF IMP'!I106="","",'SRF IMP'!I106)</f>
        <v/>
      </c>
      <c r="K246" s="219" t="str">
        <f>IF('SRF IMP'!J106="","",'SRF IMP'!J106)</f>
        <v/>
      </c>
      <c r="L246" s="219" t="str">
        <f>IF('SRF IMP'!K106="","",'SRF IMP'!K106)</f>
        <v/>
      </c>
      <c r="M246" s="219" t="str">
        <f>IF('SRF IMP'!L106="","",'SRF IMP'!L106)</f>
        <v/>
      </c>
      <c r="N246" s="219" t="str">
        <f>IF('SRF IMP'!M106="","",'SRF IMP'!M106)</f>
        <v/>
      </c>
      <c r="O246" s="219" t="str">
        <f>IF('SRF IMP'!N106="","",'SRF IMP'!N106)</f>
        <v/>
      </c>
      <c r="P246" s="219" t="str">
        <f>IF('SRF IMP'!O106="","",'SRF IMP'!O106)</f>
        <v/>
      </c>
      <c r="Q246" s="219" t="str">
        <f>IF('SRF IMP'!P106="","",'SRF IMP'!P106)</f>
        <v/>
      </c>
      <c r="R246" s="219" t="str">
        <f>IF('SRF IMP'!Q106="","",'SRF IMP'!Q106)</f>
        <v/>
      </c>
      <c r="S246" s="219" t="str">
        <f>IF('SRF IMP'!R106="","",'SRF IMP'!R106)</f>
        <v/>
      </c>
      <c r="T246" s="219" t="str">
        <f>IF('SRF IMP'!S106="","",'SRF IMP'!S106)</f>
        <v/>
      </c>
      <c r="U246" s="219"/>
      <c r="V246" s="219"/>
      <c r="W246" s="219"/>
      <c r="X246" s="219"/>
      <c r="Y246" s="219"/>
      <c r="Z246" s="219"/>
      <c r="AA246" s="221" t="str">
        <f>IF('SRF IMP'!AA106="","",'SRF IMP'!AA106)</f>
        <v/>
      </c>
      <c r="AB246" s="222" t="str">
        <f>IF('SRF IMP'!Z106="","",'SRF IMP'!Z106)</f>
        <v/>
      </c>
      <c r="AC246" s="222" t="str">
        <f>IF('SRF IMP'!AB106="","",'SRF IMP'!AB106)</f>
        <v/>
      </c>
      <c r="AD246" s="223" t="str">
        <f>IF('SRF IMP'!AC106="","",'SRF IMP'!AC106)</f>
        <v/>
      </c>
      <c r="AE246" s="224" t="str">
        <f>IF('SRF IMP'!AD106="","",'SRF IMP'!AD106)</f>
        <v/>
      </c>
      <c r="AF246" s="257" t="str">
        <f>IF('SRF IMP'!AE106="","",'SRF IMP'!AE106)</f>
        <v/>
      </c>
    </row>
    <row r="247" spans="1:32" x14ac:dyDescent="0.15">
      <c r="A247" s="313" t="str">
        <f>IF('SRF IMP'!AE107="","","Print")</f>
        <v/>
      </c>
      <c r="B247" s="218" t="str">
        <f>IF('SRF IMP'!A107="","",'SRF IMP'!A107)</f>
        <v>ADDITIONAL ITEM</v>
      </c>
      <c r="C247" s="219" t="str">
        <f>IF('SRF IMP'!B107="","",'SRF IMP'!B107)</f>
        <v>XX</v>
      </c>
      <c r="D247" s="219" t="str">
        <f>IF('SRF IMP'!C107="","",'SRF IMP'!C107)</f>
        <v/>
      </c>
      <c r="E247" s="219" t="str">
        <f>IF('SRF IMP'!D107="","",'SRF IMP'!D107)</f>
        <v/>
      </c>
      <c r="F247" s="219" t="str">
        <f>IF('SRF IMP'!E107="","",'SRF IMP'!E107)</f>
        <v/>
      </c>
      <c r="G247" s="219" t="str">
        <f>IF('SRF IMP'!F107="","",'SRF IMP'!F107)</f>
        <v/>
      </c>
      <c r="H247" s="219" t="str">
        <f>IF('SRF IMP'!G107="","",'SRF IMP'!G107)</f>
        <v/>
      </c>
      <c r="I247" s="219" t="str">
        <f>IF('SRF IMP'!H107="","",'SRF IMP'!H107)</f>
        <v/>
      </c>
      <c r="J247" s="219" t="str">
        <f>IF('SRF IMP'!I107="","",'SRF IMP'!I107)</f>
        <v/>
      </c>
      <c r="K247" s="219" t="str">
        <f>IF('SRF IMP'!J107="","",'SRF IMP'!J107)</f>
        <v/>
      </c>
      <c r="L247" s="219" t="str">
        <f>IF('SRF IMP'!K107="","",'SRF IMP'!K107)</f>
        <v/>
      </c>
      <c r="M247" s="219" t="str">
        <f>IF('SRF IMP'!L107="","",'SRF IMP'!L107)</f>
        <v/>
      </c>
      <c r="N247" s="219" t="str">
        <f>IF('SRF IMP'!M107="","",'SRF IMP'!M107)</f>
        <v/>
      </c>
      <c r="O247" s="219" t="str">
        <f>IF('SRF IMP'!N107="","",'SRF IMP'!N107)</f>
        <v/>
      </c>
      <c r="P247" s="219" t="str">
        <f>IF('SRF IMP'!O107="","",'SRF IMP'!O107)</f>
        <v/>
      </c>
      <c r="Q247" s="219" t="str">
        <f>IF('SRF IMP'!P107="","",'SRF IMP'!P107)</f>
        <v/>
      </c>
      <c r="R247" s="219" t="str">
        <f>IF('SRF IMP'!Q107="","",'SRF IMP'!Q107)</f>
        <v/>
      </c>
      <c r="S247" s="219" t="str">
        <f>IF('SRF IMP'!R107="","",'SRF IMP'!R107)</f>
        <v/>
      </c>
      <c r="T247" s="219" t="str">
        <f>IF('SRF IMP'!S107="","",'SRF IMP'!S107)</f>
        <v/>
      </c>
      <c r="U247" s="219"/>
      <c r="V247" s="219"/>
      <c r="W247" s="219"/>
      <c r="X247" s="219"/>
      <c r="Y247" s="219"/>
      <c r="Z247" s="219"/>
      <c r="AA247" s="221" t="str">
        <f>IF('SRF IMP'!AA107="","",'SRF IMP'!AA107)</f>
        <v/>
      </c>
      <c r="AB247" s="222" t="str">
        <f>IF('SRF IMP'!Z107="","",'SRF IMP'!Z107)</f>
        <v/>
      </c>
      <c r="AC247" s="222" t="str">
        <f>IF('SRF IMP'!AB107="","",'SRF IMP'!AB107)</f>
        <v/>
      </c>
      <c r="AD247" s="223" t="str">
        <f>IF('SRF IMP'!AC107="","",'SRF IMP'!AC107)</f>
        <v/>
      </c>
      <c r="AE247" s="224" t="str">
        <f>IF('SRF IMP'!AD107="","",'SRF IMP'!AD107)</f>
        <v/>
      </c>
      <c r="AF247" s="257" t="str">
        <f>IF('SRF IMP'!AE107="","",'SRF IMP'!AE107)</f>
        <v/>
      </c>
    </row>
    <row r="248" spans="1:32" x14ac:dyDescent="0.15">
      <c r="A248" s="313" t="str">
        <f>IF('SRF IMP'!AE108="","","Print")</f>
        <v/>
      </c>
      <c r="B248" s="218" t="str">
        <f>IF('SRF IMP'!A108="","",'SRF IMP'!A108)</f>
        <v>ADDITIONAL ITEM</v>
      </c>
      <c r="C248" s="219" t="str">
        <f>IF('SRF IMP'!B108="","",'SRF IMP'!B108)</f>
        <v>XX</v>
      </c>
      <c r="D248" s="219" t="str">
        <f>IF('SRF IMP'!C108="","",'SRF IMP'!C108)</f>
        <v/>
      </c>
      <c r="E248" s="219" t="str">
        <f>IF('SRF IMP'!D108="","",'SRF IMP'!D108)</f>
        <v/>
      </c>
      <c r="F248" s="219" t="str">
        <f>IF('SRF IMP'!E108="","",'SRF IMP'!E108)</f>
        <v/>
      </c>
      <c r="G248" s="219" t="str">
        <f>IF('SRF IMP'!F108="","",'SRF IMP'!F108)</f>
        <v/>
      </c>
      <c r="H248" s="219" t="str">
        <f>IF('SRF IMP'!G108="","",'SRF IMP'!G108)</f>
        <v/>
      </c>
      <c r="I248" s="219" t="str">
        <f>IF('SRF IMP'!H108="","",'SRF IMP'!H108)</f>
        <v/>
      </c>
      <c r="J248" s="219" t="str">
        <f>IF('SRF IMP'!I108="","",'SRF IMP'!I108)</f>
        <v/>
      </c>
      <c r="K248" s="219" t="str">
        <f>IF('SRF IMP'!J108="","",'SRF IMP'!J108)</f>
        <v/>
      </c>
      <c r="L248" s="219" t="str">
        <f>IF('SRF IMP'!K108="","",'SRF IMP'!K108)</f>
        <v/>
      </c>
      <c r="M248" s="219" t="str">
        <f>IF('SRF IMP'!L108="","",'SRF IMP'!L108)</f>
        <v/>
      </c>
      <c r="N248" s="219" t="str">
        <f>IF('SRF IMP'!M108="","",'SRF IMP'!M108)</f>
        <v/>
      </c>
      <c r="O248" s="219" t="str">
        <f>IF('SRF IMP'!N108="","",'SRF IMP'!N108)</f>
        <v/>
      </c>
      <c r="P248" s="219" t="str">
        <f>IF('SRF IMP'!O108="","",'SRF IMP'!O108)</f>
        <v/>
      </c>
      <c r="Q248" s="219" t="str">
        <f>IF('SRF IMP'!P108="","",'SRF IMP'!P108)</f>
        <v/>
      </c>
      <c r="R248" s="219" t="str">
        <f>IF('SRF IMP'!Q108="","",'SRF IMP'!Q108)</f>
        <v/>
      </c>
      <c r="S248" s="219" t="str">
        <f>IF('SRF IMP'!R108="","",'SRF IMP'!R108)</f>
        <v/>
      </c>
      <c r="T248" s="219" t="str">
        <f>IF('SRF IMP'!S108="","",'SRF IMP'!S108)</f>
        <v/>
      </c>
      <c r="U248" s="219"/>
      <c r="V248" s="219"/>
      <c r="W248" s="219"/>
      <c r="X248" s="219"/>
      <c r="Y248" s="219"/>
      <c r="Z248" s="219"/>
      <c r="AA248" s="221" t="str">
        <f>IF('SRF IMP'!AA108="","",'SRF IMP'!AA108)</f>
        <v/>
      </c>
      <c r="AB248" s="222" t="str">
        <f>IF('SRF IMP'!Z108="","",'SRF IMP'!Z108)</f>
        <v/>
      </c>
      <c r="AC248" s="222" t="str">
        <f>IF('SRF IMP'!AB108="","",'SRF IMP'!AB108)</f>
        <v/>
      </c>
      <c r="AD248" s="223" t="str">
        <f>IF('SRF IMP'!AC108="","",'SRF IMP'!AC108)</f>
        <v/>
      </c>
      <c r="AE248" s="224" t="str">
        <f>IF('SRF IMP'!AD108="","",'SRF IMP'!AD108)</f>
        <v/>
      </c>
      <c r="AF248" s="257" t="str">
        <f>IF('SRF IMP'!AE108="","",'SRF IMP'!AE108)</f>
        <v/>
      </c>
    </row>
    <row r="249" spans="1:32" x14ac:dyDescent="0.15">
      <c r="A249" s="313" t="str">
        <f>IF('SRF IMP'!AE109="","","Print")</f>
        <v/>
      </c>
      <c r="B249" s="218" t="str">
        <f>IF('SRF IMP'!A109="","",'SRF IMP'!A109)</f>
        <v>ADDITIONAL ITEM</v>
      </c>
      <c r="C249" s="219" t="str">
        <f>IF('SRF IMP'!B109="","",'SRF IMP'!B109)</f>
        <v>XX</v>
      </c>
      <c r="D249" s="219" t="str">
        <f>IF('SRF IMP'!C109="","",'SRF IMP'!C109)</f>
        <v/>
      </c>
      <c r="E249" s="219" t="str">
        <f>IF('SRF IMP'!D109="","",'SRF IMP'!D109)</f>
        <v/>
      </c>
      <c r="F249" s="219" t="str">
        <f>IF('SRF IMP'!E109="","",'SRF IMP'!E109)</f>
        <v/>
      </c>
      <c r="G249" s="219" t="str">
        <f>IF('SRF IMP'!F109="","",'SRF IMP'!F109)</f>
        <v/>
      </c>
      <c r="H249" s="219" t="str">
        <f>IF('SRF IMP'!G109="","",'SRF IMP'!G109)</f>
        <v/>
      </c>
      <c r="I249" s="219" t="str">
        <f>IF('SRF IMP'!H109="","",'SRF IMP'!H109)</f>
        <v/>
      </c>
      <c r="J249" s="219" t="str">
        <f>IF('SRF IMP'!I109="","",'SRF IMP'!I109)</f>
        <v/>
      </c>
      <c r="K249" s="219" t="str">
        <f>IF('SRF IMP'!J109="","",'SRF IMP'!J109)</f>
        <v/>
      </c>
      <c r="L249" s="219" t="str">
        <f>IF('SRF IMP'!K109="","",'SRF IMP'!K109)</f>
        <v/>
      </c>
      <c r="M249" s="219" t="str">
        <f>IF('SRF IMP'!L109="","",'SRF IMP'!L109)</f>
        <v/>
      </c>
      <c r="N249" s="219" t="str">
        <f>IF('SRF IMP'!M109="","",'SRF IMP'!M109)</f>
        <v/>
      </c>
      <c r="O249" s="219" t="str">
        <f>IF('SRF IMP'!N109="","",'SRF IMP'!N109)</f>
        <v/>
      </c>
      <c r="P249" s="219" t="str">
        <f>IF('SRF IMP'!O109="","",'SRF IMP'!O109)</f>
        <v/>
      </c>
      <c r="Q249" s="219" t="str">
        <f>IF('SRF IMP'!P109="","",'SRF IMP'!P109)</f>
        <v/>
      </c>
      <c r="R249" s="219" t="str">
        <f>IF('SRF IMP'!Q109="","",'SRF IMP'!Q109)</f>
        <v/>
      </c>
      <c r="S249" s="219" t="str">
        <f>IF('SRF IMP'!R109="","",'SRF IMP'!R109)</f>
        <v/>
      </c>
      <c r="T249" s="219" t="str">
        <f>IF('SRF IMP'!S109="","",'SRF IMP'!S109)</f>
        <v/>
      </c>
      <c r="U249" s="219"/>
      <c r="V249" s="219"/>
      <c r="W249" s="219"/>
      <c r="X249" s="219"/>
      <c r="Y249" s="219"/>
      <c r="Z249" s="219"/>
      <c r="AA249" s="221" t="str">
        <f>IF('SRF IMP'!AA109="","",'SRF IMP'!AA109)</f>
        <v/>
      </c>
      <c r="AB249" s="222" t="str">
        <f>IF('SRF IMP'!Z109="","",'SRF IMP'!Z109)</f>
        <v/>
      </c>
      <c r="AC249" s="222" t="str">
        <f>IF('SRF IMP'!AB109="","",'SRF IMP'!AB109)</f>
        <v/>
      </c>
      <c r="AD249" s="223" t="str">
        <f>IF('SRF IMP'!AC109="","",'SRF IMP'!AC109)</f>
        <v/>
      </c>
      <c r="AE249" s="224" t="str">
        <f>IF('SRF IMP'!AD109="","",'SRF IMP'!AD109)</f>
        <v/>
      </c>
      <c r="AF249" s="257" t="str">
        <f>IF('SRF IMP'!AE109="","",'SRF IMP'!AE109)</f>
        <v/>
      </c>
    </row>
    <row r="250" spans="1:32" x14ac:dyDescent="0.15">
      <c r="A250" s="313" t="str">
        <f>IF('SRF IMP'!AE110="","","Print")</f>
        <v/>
      </c>
      <c r="B250" s="218" t="str">
        <f>IF('SRF IMP'!A110="","",'SRF IMP'!A110)</f>
        <v>ADDITIONAL ITEM</v>
      </c>
      <c r="C250" s="219" t="str">
        <f>IF('SRF IMP'!B110="","",'SRF IMP'!B110)</f>
        <v>XX</v>
      </c>
      <c r="D250" s="219" t="str">
        <f>IF('SRF IMP'!C110="","",'SRF IMP'!C110)</f>
        <v/>
      </c>
      <c r="E250" s="219" t="str">
        <f>IF('SRF IMP'!D110="","",'SRF IMP'!D110)</f>
        <v/>
      </c>
      <c r="F250" s="219" t="str">
        <f>IF('SRF IMP'!E110="","",'SRF IMP'!E110)</f>
        <v/>
      </c>
      <c r="G250" s="219" t="str">
        <f>IF('SRF IMP'!F110="","",'SRF IMP'!F110)</f>
        <v/>
      </c>
      <c r="H250" s="219" t="str">
        <f>IF('SRF IMP'!G110="","",'SRF IMP'!G110)</f>
        <v/>
      </c>
      <c r="I250" s="219" t="str">
        <f>IF('SRF IMP'!H110="","",'SRF IMP'!H110)</f>
        <v/>
      </c>
      <c r="J250" s="219" t="str">
        <f>IF('SRF IMP'!I110="","",'SRF IMP'!I110)</f>
        <v/>
      </c>
      <c r="K250" s="219" t="str">
        <f>IF('SRF IMP'!J110="","",'SRF IMP'!J110)</f>
        <v/>
      </c>
      <c r="L250" s="219" t="str">
        <f>IF('SRF IMP'!K110="","",'SRF IMP'!K110)</f>
        <v/>
      </c>
      <c r="M250" s="219" t="str">
        <f>IF('SRF IMP'!L110="","",'SRF IMP'!L110)</f>
        <v/>
      </c>
      <c r="N250" s="219" t="str">
        <f>IF('SRF IMP'!M110="","",'SRF IMP'!M110)</f>
        <v/>
      </c>
      <c r="O250" s="219" t="str">
        <f>IF('SRF IMP'!N110="","",'SRF IMP'!N110)</f>
        <v/>
      </c>
      <c r="P250" s="219" t="str">
        <f>IF('SRF IMP'!O110="","",'SRF IMP'!O110)</f>
        <v/>
      </c>
      <c r="Q250" s="219" t="str">
        <f>IF('SRF IMP'!P110="","",'SRF IMP'!P110)</f>
        <v/>
      </c>
      <c r="R250" s="219" t="str">
        <f>IF('SRF IMP'!Q110="","",'SRF IMP'!Q110)</f>
        <v/>
      </c>
      <c r="S250" s="219" t="str">
        <f>IF('SRF IMP'!R110="","",'SRF IMP'!R110)</f>
        <v/>
      </c>
      <c r="T250" s="219" t="str">
        <f>IF('SRF IMP'!S110="","",'SRF IMP'!S110)</f>
        <v/>
      </c>
      <c r="U250" s="219"/>
      <c r="V250" s="219"/>
      <c r="W250" s="219"/>
      <c r="X250" s="219"/>
      <c r="Y250" s="219"/>
      <c r="Z250" s="219"/>
      <c r="AA250" s="221" t="str">
        <f>IF('SRF IMP'!AA110="","",'SRF IMP'!AA110)</f>
        <v/>
      </c>
      <c r="AB250" s="222" t="str">
        <f>IF('SRF IMP'!Z110="","",'SRF IMP'!Z110)</f>
        <v/>
      </c>
      <c r="AC250" s="222" t="str">
        <f>IF('SRF IMP'!AB110="","",'SRF IMP'!AB110)</f>
        <v/>
      </c>
      <c r="AD250" s="223" t="str">
        <f>IF('SRF IMP'!AC110="","",'SRF IMP'!AC110)</f>
        <v/>
      </c>
      <c r="AE250" s="224" t="str">
        <f>IF('SRF IMP'!AD110="","",'SRF IMP'!AD110)</f>
        <v/>
      </c>
      <c r="AF250" s="257" t="str">
        <f>IF('SRF IMP'!AE110="","",'SRF IMP'!AE110)</f>
        <v/>
      </c>
    </row>
    <row r="251" spans="1:32" x14ac:dyDescent="0.15">
      <c r="A251" s="313" t="str">
        <f>IF('SRF IMP'!AE111="","","Print")</f>
        <v/>
      </c>
      <c r="B251" s="218" t="str">
        <f>IF('SRF IMP'!A111="","",'SRF IMP'!A111)</f>
        <v>ADDITIONAL ITEM</v>
      </c>
      <c r="C251" s="219" t="str">
        <f>IF('SRF IMP'!B111="","",'SRF IMP'!B111)</f>
        <v>XX</v>
      </c>
      <c r="D251" s="219" t="str">
        <f>IF('SRF IMP'!C111="","",'SRF IMP'!C111)</f>
        <v/>
      </c>
      <c r="E251" s="219" t="str">
        <f>IF('SRF IMP'!D111="","",'SRF IMP'!D111)</f>
        <v/>
      </c>
      <c r="F251" s="219" t="str">
        <f>IF('SRF IMP'!E111="","",'SRF IMP'!E111)</f>
        <v/>
      </c>
      <c r="G251" s="219" t="str">
        <f>IF('SRF IMP'!F111="","",'SRF IMP'!F111)</f>
        <v/>
      </c>
      <c r="H251" s="219" t="str">
        <f>IF('SRF IMP'!G111="","",'SRF IMP'!G111)</f>
        <v/>
      </c>
      <c r="I251" s="219" t="str">
        <f>IF('SRF IMP'!H111="","",'SRF IMP'!H111)</f>
        <v/>
      </c>
      <c r="J251" s="219" t="str">
        <f>IF('SRF IMP'!I111="","",'SRF IMP'!I111)</f>
        <v/>
      </c>
      <c r="K251" s="219" t="str">
        <f>IF('SRF IMP'!J111="","",'SRF IMP'!J111)</f>
        <v/>
      </c>
      <c r="L251" s="219" t="str">
        <f>IF('SRF IMP'!K111="","",'SRF IMP'!K111)</f>
        <v/>
      </c>
      <c r="M251" s="219" t="str">
        <f>IF('SRF IMP'!L111="","",'SRF IMP'!L111)</f>
        <v/>
      </c>
      <c r="N251" s="219" t="str">
        <f>IF('SRF IMP'!M111="","",'SRF IMP'!M111)</f>
        <v/>
      </c>
      <c r="O251" s="219" t="str">
        <f>IF('SRF IMP'!N111="","",'SRF IMP'!N111)</f>
        <v/>
      </c>
      <c r="P251" s="219" t="str">
        <f>IF('SRF IMP'!O111="","",'SRF IMP'!O111)</f>
        <v/>
      </c>
      <c r="Q251" s="219" t="str">
        <f>IF('SRF IMP'!P111="","",'SRF IMP'!P111)</f>
        <v/>
      </c>
      <c r="R251" s="219" t="str">
        <f>IF('SRF IMP'!Q111="","",'SRF IMP'!Q111)</f>
        <v/>
      </c>
      <c r="S251" s="219" t="str">
        <f>IF('SRF IMP'!R111="","",'SRF IMP'!R111)</f>
        <v/>
      </c>
      <c r="T251" s="219" t="str">
        <f>IF('SRF IMP'!S111="","",'SRF IMP'!S111)</f>
        <v/>
      </c>
      <c r="U251" s="219"/>
      <c r="V251" s="219"/>
      <c r="W251" s="219"/>
      <c r="X251" s="219"/>
      <c r="Y251" s="219"/>
      <c r="Z251" s="219"/>
      <c r="AA251" s="221" t="str">
        <f>IF('SRF IMP'!AA111="","",'SRF IMP'!AA111)</f>
        <v/>
      </c>
      <c r="AB251" s="222" t="str">
        <f>IF('SRF IMP'!Z111="","",'SRF IMP'!Z111)</f>
        <v/>
      </c>
      <c r="AC251" s="222" t="str">
        <f>IF('SRF IMP'!AB111="","",'SRF IMP'!AB111)</f>
        <v/>
      </c>
      <c r="AD251" s="223" t="str">
        <f>IF('SRF IMP'!AC111="","",'SRF IMP'!AC111)</f>
        <v/>
      </c>
      <c r="AE251" s="224" t="str">
        <f>IF('SRF IMP'!AD111="","",'SRF IMP'!AD111)</f>
        <v/>
      </c>
      <c r="AF251" s="257" t="str">
        <f>IF('SRF IMP'!AE111="","",'SRF IMP'!AE111)</f>
        <v/>
      </c>
    </row>
    <row r="252" spans="1:32" x14ac:dyDescent="0.15">
      <c r="A252" s="313" t="str">
        <f>IF('SRF IMP'!AE112="","","Print")</f>
        <v/>
      </c>
      <c r="B252" s="218" t="str">
        <f>IF('SRF IMP'!A112="","",'SRF IMP'!A112)</f>
        <v>ADDITIONAL ITEM</v>
      </c>
      <c r="C252" s="219" t="str">
        <f>IF('SRF IMP'!B112="","",'SRF IMP'!B112)</f>
        <v>XX</v>
      </c>
      <c r="D252" s="219" t="str">
        <f>IF('SRF IMP'!C112="","",'SRF IMP'!C112)</f>
        <v/>
      </c>
      <c r="E252" s="219" t="str">
        <f>IF('SRF IMP'!D112="","",'SRF IMP'!D112)</f>
        <v/>
      </c>
      <c r="F252" s="219" t="str">
        <f>IF('SRF IMP'!E112="","",'SRF IMP'!E112)</f>
        <v/>
      </c>
      <c r="G252" s="219" t="str">
        <f>IF('SRF IMP'!F112="","",'SRF IMP'!F112)</f>
        <v/>
      </c>
      <c r="H252" s="219" t="str">
        <f>IF('SRF IMP'!G112="","",'SRF IMP'!G112)</f>
        <v/>
      </c>
      <c r="I252" s="219" t="str">
        <f>IF('SRF IMP'!H112="","",'SRF IMP'!H112)</f>
        <v/>
      </c>
      <c r="J252" s="219" t="str">
        <f>IF('SRF IMP'!I112="","",'SRF IMP'!I112)</f>
        <v/>
      </c>
      <c r="K252" s="219" t="str">
        <f>IF('SRF IMP'!J112="","",'SRF IMP'!J112)</f>
        <v/>
      </c>
      <c r="L252" s="219" t="str">
        <f>IF('SRF IMP'!K112="","",'SRF IMP'!K112)</f>
        <v/>
      </c>
      <c r="M252" s="219" t="str">
        <f>IF('SRF IMP'!L112="","",'SRF IMP'!L112)</f>
        <v/>
      </c>
      <c r="N252" s="219" t="str">
        <f>IF('SRF IMP'!M112="","",'SRF IMP'!M112)</f>
        <v/>
      </c>
      <c r="O252" s="219" t="str">
        <f>IF('SRF IMP'!N112="","",'SRF IMP'!N112)</f>
        <v/>
      </c>
      <c r="P252" s="219" t="str">
        <f>IF('SRF IMP'!O112="","",'SRF IMP'!O112)</f>
        <v/>
      </c>
      <c r="Q252" s="219" t="str">
        <f>IF('SRF IMP'!P112="","",'SRF IMP'!P112)</f>
        <v/>
      </c>
      <c r="R252" s="219" t="str">
        <f>IF('SRF IMP'!Q112="","",'SRF IMP'!Q112)</f>
        <v/>
      </c>
      <c r="S252" s="219" t="str">
        <f>IF('SRF IMP'!R112="","",'SRF IMP'!R112)</f>
        <v/>
      </c>
      <c r="T252" s="219" t="str">
        <f>IF('SRF IMP'!S112="","",'SRF IMP'!S112)</f>
        <v/>
      </c>
      <c r="U252" s="219"/>
      <c r="V252" s="219"/>
      <c r="W252" s="219"/>
      <c r="X252" s="219"/>
      <c r="Y252" s="219"/>
      <c r="Z252" s="219"/>
      <c r="AA252" s="221" t="str">
        <f>IF('SRF IMP'!AA112="","",'SRF IMP'!AA112)</f>
        <v/>
      </c>
      <c r="AB252" s="222" t="str">
        <f>IF('SRF IMP'!Z112="","",'SRF IMP'!Z112)</f>
        <v/>
      </c>
      <c r="AC252" s="222" t="str">
        <f>IF('SRF IMP'!AB112="","",'SRF IMP'!AB112)</f>
        <v/>
      </c>
      <c r="AD252" s="223" t="str">
        <f>IF('SRF IMP'!AC112="","",'SRF IMP'!AC112)</f>
        <v/>
      </c>
      <c r="AE252" s="224" t="str">
        <f>IF('SRF IMP'!AD112="","",'SRF IMP'!AD112)</f>
        <v/>
      </c>
      <c r="AF252" s="257" t="str">
        <f>IF('SRF IMP'!AE112="","",'SRF IMP'!AE112)</f>
        <v/>
      </c>
    </row>
    <row r="253" spans="1:32" x14ac:dyDescent="0.15">
      <c r="A253" s="313" t="str">
        <f>IF('SRF IMP'!AE113="","","Print")</f>
        <v/>
      </c>
      <c r="B253" s="218" t="str">
        <f>IF('SRF IMP'!A113="","",'SRF IMP'!A113)</f>
        <v>ADDITIONAL ITEM</v>
      </c>
      <c r="C253" s="219" t="str">
        <f>IF('SRF IMP'!B113="","",'SRF IMP'!B113)</f>
        <v>XX</v>
      </c>
      <c r="D253" s="219" t="str">
        <f>IF('SRF IMP'!C113="","",'SRF IMP'!C113)</f>
        <v/>
      </c>
      <c r="E253" s="219" t="str">
        <f>IF('SRF IMP'!D113="","",'SRF IMP'!D113)</f>
        <v/>
      </c>
      <c r="F253" s="219" t="str">
        <f>IF('SRF IMP'!E113="","",'SRF IMP'!E113)</f>
        <v/>
      </c>
      <c r="G253" s="219" t="str">
        <f>IF('SRF IMP'!F113="","",'SRF IMP'!F113)</f>
        <v/>
      </c>
      <c r="H253" s="219" t="str">
        <f>IF('SRF IMP'!G113="","",'SRF IMP'!G113)</f>
        <v/>
      </c>
      <c r="I253" s="219" t="str">
        <f>IF('SRF IMP'!H113="","",'SRF IMP'!H113)</f>
        <v/>
      </c>
      <c r="J253" s="219" t="str">
        <f>IF('SRF IMP'!I113="","",'SRF IMP'!I113)</f>
        <v/>
      </c>
      <c r="K253" s="219" t="str">
        <f>IF('SRF IMP'!J113="","",'SRF IMP'!J113)</f>
        <v/>
      </c>
      <c r="L253" s="219" t="str">
        <f>IF('SRF IMP'!K113="","",'SRF IMP'!K113)</f>
        <v/>
      </c>
      <c r="M253" s="219" t="str">
        <f>IF('SRF IMP'!L113="","",'SRF IMP'!L113)</f>
        <v/>
      </c>
      <c r="N253" s="219" t="str">
        <f>IF('SRF IMP'!M113="","",'SRF IMP'!M113)</f>
        <v/>
      </c>
      <c r="O253" s="219" t="str">
        <f>IF('SRF IMP'!N113="","",'SRF IMP'!N113)</f>
        <v/>
      </c>
      <c r="P253" s="219" t="str">
        <f>IF('SRF IMP'!O113="","",'SRF IMP'!O113)</f>
        <v/>
      </c>
      <c r="Q253" s="219" t="str">
        <f>IF('SRF IMP'!P113="","",'SRF IMP'!P113)</f>
        <v/>
      </c>
      <c r="R253" s="219" t="str">
        <f>IF('SRF IMP'!Q113="","",'SRF IMP'!Q113)</f>
        <v/>
      </c>
      <c r="S253" s="219" t="str">
        <f>IF('SRF IMP'!R113="","",'SRF IMP'!R113)</f>
        <v/>
      </c>
      <c r="T253" s="219" t="str">
        <f>IF('SRF IMP'!S113="","",'SRF IMP'!S113)</f>
        <v/>
      </c>
      <c r="U253" s="219"/>
      <c r="V253" s="219"/>
      <c r="W253" s="219"/>
      <c r="X253" s="219"/>
      <c r="Y253" s="219"/>
      <c r="Z253" s="219"/>
      <c r="AA253" s="221" t="str">
        <f>IF('SRF IMP'!AA113="","",'SRF IMP'!AA113)</f>
        <v/>
      </c>
      <c r="AB253" s="222" t="str">
        <f>IF('SRF IMP'!Z113="","",'SRF IMP'!Z113)</f>
        <v/>
      </c>
      <c r="AC253" s="222" t="str">
        <f>IF('SRF IMP'!AB113="","",'SRF IMP'!AB113)</f>
        <v/>
      </c>
      <c r="AD253" s="223" t="str">
        <f>IF('SRF IMP'!AC113="","",'SRF IMP'!AC113)</f>
        <v/>
      </c>
      <c r="AE253" s="224" t="str">
        <f>IF('SRF IMP'!AD113="","",'SRF IMP'!AD113)</f>
        <v/>
      </c>
      <c r="AF253" s="257" t="str">
        <f>IF('SRF IMP'!AE113="","",'SRF IMP'!AE113)</f>
        <v/>
      </c>
    </row>
    <row r="254" spans="1:32" x14ac:dyDescent="0.15">
      <c r="A254" s="313" t="str">
        <f>IF('SRF IMP'!AE114="","","Print")</f>
        <v/>
      </c>
      <c r="B254" s="218" t="str">
        <f>IF('SRF IMP'!A114="","",'SRF IMP'!A114)</f>
        <v>ADDITIONAL ITEM</v>
      </c>
      <c r="C254" s="219" t="str">
        <f>IF('SRF IMP'!B114="","",'SRF IMP'!B114)</f>
        <v>XX</v>
      </c>
      <c r="D254" s="219" t="str">
        <f>IF('SRF IMP'!C114="","",'SRF IMP'!C114)</f>
        <v/>
      </c>
      <c r="E254" s="219" t="str">
        <f>IF('SRF IMP'!D114="","",'SRF IMP'!D114)</f>
        <v/>
      </c>
      <c r="F254" s="219" t="str">
        <f>IF('SRF IMP'!E114="","",'SRF IMP'!E114)</f>
        <v/>
      </c>
      <c r="G254" s="219" t="str">
        <f>IF('SRF IMP'!F114="","",'SRF IMP'!F114)</f>
        <v/>
      </c>
      <c r="H254" s="219" t="str">
        <f>IF('SRF IMP'!G114="","",'SRF IMP'!G114)</f>
        <v/>
      </c>
      <c r="I254" s="219" t="str">
        <f>IF('SRF IMP'!H114="","",'SRF IMP'!H114)</f>
        <v/>
      </c>
      <c r="J254" s="219" t="str">
        <f>IF('SRF IMP'!I114="","",'SRF IMP'!I114)</f>
        <v/>
      </c>
      <c r="K254" s="219" t="str">
        <f>IF('SRF IMP'!J114="","",'SRF IMP'!J114)</f>
        <v/>
      </c>
      <c r="L254" s="219" t="str">
        <f>IF('SRF IMP'!K114="","",'SRF IMP'!K114)</f>
        <v/>
      </c>
      <c r="M254" s="219" t="str">
        <f>IF('SRF IMP'!L114="","",'SRF IMP'!L114)</f>
        <v/>
      </c>
      <c r="N254" s="219" t="str">
        <f>IF('SRF IMP'!M114="","",'SRF IMP'!M114)</f>
        <v/>
      </c>
      <c r="O254" s="219" t="str">
        <f>IF('SRF IMP'!N114="","",'SRF IMP'!N114)</f>
        <v/>
      </c>
      <c r="P254" s="219" t="str">
        <f>IF('SRF IMP'!O114="","",'SRF IMP'!O114)</f>
        <v/>
      </c>
      <c r="Q254" s="219" t="str">
        <f>IF('SRF IMP'!P114="","",'SRF IMP'!P114)</f>
        <v/>
      </c>
      <c r="R254" s="219" t="str">
        <f>IF('SRF IMP'!Q114="","",'SRF IMP'!Q114)</f>
        <v/>
      </c>
      <c r="S254" s="219" t="str">
        <f>IF('SRF IMP'!R114="","",'SRF IMP'!R114)</f>
        <v/>
      </c>
      <c r="T254" s="219" t="str">
        <f>IF('SRF IMP'!S114="","",'SRF IMP'!S114)</f>
        <v/>
      </c>
      <c r="U254" s="219"/>
      <c r="V254" s="219"/>
      <c r="W254" s="219"/>
      <c r="X254" s="219"/>
      <c r="Y254" s="219"/>
      <c r="Z254" s="219"/>
      <c r="AA254" s="221" t="str">
        <f>IF('SRF IMP'!AA114="","",'SRF IMP'!AA114)</f>
        <v/>
      </c>
      <c r="AB254" s="222" t="str">
        <f>IF('SRF IMP'!Z114="","",'SRF IMP'!Z114)</f>
        <v/>
      </c>
      <c r="AC254" s="222" t="str">
        <f>IF('SRF IMP'!AB114="","",'SRF IMP'!AB114)</f>
        <v/>
      </c>
      <c r="AD254" s="223" t="str">
        <f>IF('SRF IMP'!AC114="","",'SRF IMP'!AC114)</f>
        <v/>
      </c>
      <c r="AE254" s="224" t="str">
        <f>IF('SRF IMP'!AD114="","",'SRF IMP'!AD114)</f>
        <v/>
      </c>
      <c r="AF254" s="257" t="str">
        <f>IF('SRF IMP'!AE114="","",'SRF IMP'!AE114)</f>
        <v/>
      </c>
    </row>
    <row r="255" spans="1:32" x14ac:dyDescent="0.15">
      <c r="A255" s="313" t="str">
        <f>IF('SRF IMP'!AE115="","","Print")</f>
        <v/>
      </c>
      <c r="B255" s="218" t="str">
        <f>IF('SRF IMP'!A115="","",'SRF IMP'!A115)</f>
        <v>ADDITIONAL ITEM</v>
      </c>
      <c r="C255" s="219" t="str">
        <f>IF('SRF IMP'!B115="","",'SRF IMP'!B115)</f>
        <v>XX</v>
      </c>
      <c r="D255" s="219" t="str">
        <f>IF('SRF IMP'!C115="","",'SRF IMP'!C115)</f>
        <v/>
      </c>
      <c r="E255" s="219" t="str">
        <f>IF('SRF IMP'!D115="","",'SRF IMP'!D115)</f>
        <v/>
      </c>
      <c r="F255" s="219" t="str">
        <f>IF('SRF IMP'!E115="","",'SRF IMP'!E115)</f>
        <v/>
      </c>
      <c r="G255" s="219" t="str">
        <f>IF('SRF IMP'!F115="","",'SRF IMP'!F115)</f>
        <v/>
      </c>
      <c r="H255" s="219" t="str">
        <f>IF('SRF IMP'!G115="","",'SRF IMP'!G115)</f>
        <v/>
      </c>
      <c r="I255" s="219" t="str">
        <f>IF('SRF IMP'!H115="","",'SRF IMP'!H115)</f>
        <v/>
      </c>
      <c r="J255" s="219" t="str">
        <f>IF('SRF IMP'!I115="","",'SRF IMP'!I115)</f>
        <v/>
      </c>
      <c r="K255" s="219" t="str">
        <f>IF('SRF IMP'!J115="","",'SRF IMP'!J115)</f>
        <v/>
      </c>
      <c r="L255" s="219" t="str">
        <f>IF('SRF IMP'!K115="","",'SRF IMP'!K115)</f>
        <v/>
      </c>
      <c r="M255" s="219" t="str">
        <f>IF('SRF IMP'!L115="","",'SRF IMP'!L115)</f>
        <v/>
      </c>
      <c r="N255" s="219" t="str">
        <f>IF('SRF IMP'!M115="","",'SRF IMP'!M115)</f>
        <v/>
      </c>
      <c r="O255" s="219" t="str">
        <f>IF('SRF IMP'!N115="","",'SRF IMP'!N115)</f>
        <v/>
      </c>
      <c r="P255" s="219" t="str">
        <f>IF('SRF IMP'!O115="","",'SRF IMP'!O115)</f>
        <v/>
      </c>
      <c r="Q255" s="219" t="str">
        <f>IF('SRF IMP'!P115="","",'SRF IMP'!P115)</f>
        <v/>
      </c>
      <c r="R255" s="219" t="str">
        <f>IF('SRF IMP'!Q115="","",'SRF IMP'!Q115)</f>
        <v/>
      </c>
      <c r="S255" s="219" t="str">
        <f>IF('SRF IMP'!R115="","",'SRF IMP'!R115)</f>
        <v/>
      </c>
      <c r="T255" s="219" t="str">
        <f>IF('SRF IMP'!S115="","",'SRF IMP'!S115)</f>
        <v/>
      </c>
      <c r="U255" s="219"/>
      <c r="V255" s="219"/>
      <c r="W255" s="219"/>
      <c r="X255" s="219"/>
      <c r="Y255" s="219"/>
      <c r="Z255" s="219"/>
      <c r="AA255" s="221" t="str">
        <f>IF('SRF IMP'!AA115="","",'SRF IMP'!AA115)</f>
        <v/>
      </c>
      <c r="AB255" s="222" t="str">
        <f>IF('SRF IMP'!Z115="","",'SRF IMP'!Z115)</f>
        <v/>
      </c>
      <c r="AC255" s="222" t="str">
        <f>IF('SRF IMP'!AB115="","",'SRF IMP'!AB115)</f>
        <v/>
      </c>
      <c r="AD255" s="223" t="str">
        <f>IF('SRF IMP'!AC115="","",'SRF IMP'!AC115)</f>
        <v/>
      </c>
      <c r="AE255" s="224" t="str">
        <f>IF('SRF IMP'!AD115="","",'SRF IMP'!AD115)</f>
        <v/>
      </c>
      <c r="AF255" s="257" t="str">
        <f>IF('SRF IMP'!AE115="","",'SRF IMP'!AE115)</f>
        <v/>
      </c>
    </row>
    <row r="256" spans="1:32" x14ac:dyDescent="0.15">
      <c r="A256" s="313" t="str">
        <f>IF('SRF IMP'!AE116="","","Print")</f>
        <v/>
      </c>
      <c r="B256" s="218" t="str">
        <f>IF('SRF IMP'!A116="","",'SRF IMP'!A116)</f>
        <v>ADDITIONAL ITEM</v>
      </c>
      <c r="C256" s="219" t="str">
        <f>IF('SRF IMP'!B116="","",'SRF IMP'!B116)</f>
        <v>XX</v>
      </c>
      <c r="D256" s="219" t="str">
        <f>IF('SRF IMP'!C116="","",'SRF IMP'!C116)</f>
        <v/>
      </c>
      <c r="E256" s="219" t="str">
        <f>IF('SRF IMP'!D116="","",'SRF IMP'!D116)</f>
        <v/>
      </c>
      <c r="F256" s="219" t="str">
        <f>IF('SRF IMP'!E116="","",'SRF IMP'!E116)</f>
        <v/>
      </c>
      <c r="G256" s="219" t="str">
        <f>IF('SRF IMP'!F116="","",'SRF IMP'!F116)</f>
        <v/>
      </c>
      <c r="H256" s="219" t="str">
        <f>IF('SRF IMP'!G116="","",'SRF IMP'!G116)</f>
        <v/>
      </c>
      <c r="I256" s="219" t="str">
        <f>IF('SRF IMP'!H116="","",'SRF IMP'!H116)</f>
        <v/>
      </c>
      <c r="J256" s="219" t="str">
        <f>IF('SRF IMP'!I116="","",'SRF IMP'!I116)</f>
        <v/>
      </c>
      <c r="K256" s="219" t="str">
        <f>IF('SRF IMP'!J116="","",'SRF IMP'!J116)</f>
        <v/>
      </c>
      <c r="L256" s="219" t="str">
        <f>IF('SRF IMP'!K116="","",'SRF IMP'!K116)</f>
        <v/>
      </c>
      <c r="M256" s="219" t="str">
        <f>IF('SRF IMP'!L116="","",'SRF IMP'!L116)</f>
        <v/>
      </c>
      <c r="N256" s="219" t="str">
        <f>IF('SRF IMP'!M116="","",'SRF IMP'!M116)</f>
        <v/>
      </c>
      <c r="O256" s="219" t="str">
        <f>IF('SRF IMP'!N116="","",'SRF IMP'!N116)</f>
        <v/>
      </c>
      <c r="P256" s="219" t="str">
        <f>IF('SRF IMP'!O116="","",'SRF IMP'!O116)</f>
        <v/>
      </c>
      <c r="Q256" s="219" t="str">
        <f>IF('SRF IMP'!P116="","",'SRF IMP'!P116)</f>
        <v/>
      </c>
      <c r="R256" s="219" t="str">
        <f>IF('SRF IMP'!Q116="","",'SRF IMP'!Q116)</f>
        <v/>
      </c>
      <c r="S256" s="219" t="str">
        <f>IF('SRF IMP'!R116="","",'SRF IMP'!R116)</f>
        <v/>
      </c>
      <c r="T256" s="219" t="str">
        <f>IF('SRF IMP'!S116="","",'SRF IMP'!S116)</f>
        <v/>
      </c>
      <c r="U256" s="219"/>
      <c r="V256" s="219"/>
      <c r="W256" s="219"/>
      <c r="X256" s="219"/>
      <c r="Y256" s="219"/>
      <c r="Z256" s="219"/>
      <c r="AA256" s="221" t="str">
        <f>IF('SRF IMP'!AA116="","",'SRF IMP'!AA116)</f>
        <v/>
      </c>
      <c r="AB256" s="222" t="str">
        <f>IF('SRF IMP'!Z116="","",'SRF IMP'!Z116)</f>
        <v/>
      </c>
      <c r="AC256" s="222" t="str">
        <f>IF('SRF IMP'!AB116="","",'SRF IMP'!AB116)</f>
        <v/>
      </c>
      <c r="AD256" s="223" t="str">
        <f>IF('SRF IMP'!AC116="","",'SRF IMP'!AC116)</f>
        <v/>
      </c>
      <c r="AE256" s="224" t="str">
        <f>IF('SRF IMP'!AD116="","",'SRF IMP'!AD116)</f>
        <v/>
      </c>
      <c r="AF256" s="257" t="str">
        <f>IF('SRF IMP'!AE116="","",'SRF IMP'!AE116)</f>
        <v/>
      </c>
    </row>
    <row r="257" spans="1:32" x14ac:dyDescent="0.15">
      <c r="A257" s="313" t="str">
        <f>IF('SRF IMP'!AE117="","","Print")</f>
        <v/>
      </c>
      <c r="B257" s="218" t="str">
        <f>IF('SRF IMP'!A117="","",'SRF IMP'!A117)</f>
        <v>ADDITIONAL ITEM</v>
      </c>
      <c r="C257" s="219" t="str">
        <f>IF('SRF IMP'!B117="","",'SRF IMP'!B117)</f>
        <v>XX</v>
      </c>
      <c r="D257" s="219" t="str">
        <f>IF('SRF IMP'!C117="","",'SRF IMP'!C117)</f>
        <v/>
      </c>
      <c r="E257" s="219" t="str">
        <f>IF('SRF IMP'!D117="","",'SRF IMP'!D117)</f>
        <v/>
      </c>
      <c r="F257" s="219" t="str">
        <f>IF('SRF IMP'!E117="","",'SRF IMP'!E117)</f>
        <v/>
      </c>
      <c r="G257" s="219" t="str">
        <f>IF('SRF IMP'!F117="","",'SRF IMP'!F117)</f>
        <v/>
      </c>
      <c r="H257" s="219" t="str">
        <f>IF('SRF IMP'!G117="","",'SRF IMP'!G117)</f>
        <v/>
      </c>
      <c r="I257" s="219" t="str">
        <f>IF('SRF IMP'!H117="","",'SRF IMP'!H117)</f>
        <v/>
      </c>
      <c r="J257" s="219" t="str">
        <f>IF('SRF IMP'!I117="","",'SRF IMP'!I117)</f>
        <v/>
      </c>
      <c r="K257" s="219" t="str">
        <f>IF('SRF IMP'!J117="","",'SRF IMP'!J117)</f>
        <v/>
      </c>
      <c r="L257" s="219" t="str">
        <f>IF('SRF IMP'!K117="","",'SRF IMP'!K117)</f>
        <v/>
      </c>
      <c r="M257" s="219" t="str">
        <f>IF('SRF IMP'!L117="","",'SRF IMP'!L117)</f>
        <v/>
      </c>
      <c r="N257" s="219" t="str">
        <f>IF('SRF IMP'!M117="","",'SRF IMP'!M117)</f>
        <v/>
      </c>
      <c r="O257" s="219" t="str">
        <f>IF('SRF IMP'!N117="","",'SRF IMP'!N117)</f>
        <v/>
      </c>
      <c r="P257" s="219" t="str">
        <f>IF('SRF IMP'!O117="","",'SRF IMP'!O117)</f>
        <v/>
      </c>
      <c r="Q257" s="219" t="str">
        <f>IF('SRF IMP'!P117="","",'SRF IMP'!P117)</f>
        <v/>
      </c>
      <c r="R257" s="219" t="str">
        <f>IF('SRF IMP'!Q117="","",'SRF IMP'!Q117)</f>
        <v/>
      </c>
      <c r="S257" s="219" t="str">
        <f>IF('SRF IMP'!R117="","",'SRF IMP'!R117)</f>
        <v/>
      </c>
      <c r="T257" s="219" t="str">
        <f>IF('SRF IMP'!S117="","",'SRF IMP'!S117)</f>
        <v/>
      </c>
      <c r="U257" s="219"/>
      <c r="V257" s="219"/>
      <c r="W257" s="219"/>
      <c r="X257" s="219"/>
      <c r="Y257" s="219"/>
      <c r="Z257" s="219"/>
      <c r="AA257" s="221" t="str">
        <f>IF('SRF IMP'!AA117="","",'SRF IMP'!AA117)</f>
        <v/>
      </c>
      <c r="AB257" s="222" t="str">
        <f>IF('SRF IMP'!Z117="","",'SRF IMP'!Z117)</f>
        <v/>
      </c>
      <c r="AC257" s="222" t="str">
        <f>IF('SRF IMP'!AB117="","",'SRF IMP'!AB117)</f>
        <v/>
      </c>
      <c r="AD257" s="223" t="str">
        <f>IF('SRF IMP'!AC117="","",'SRF IMP'!AC117)</f>
        <v/>
      </c>
      <c r="AE257" s="224" t="str">
        <f>IF('SRF IMP'!AD117="","",'SRF IMP'!AD117)</f>
        <v/>
      </c>
      <c r="AF257" s="257" t="str">
        <f>IF('SRF IMP'!AE117="","",'SRF IMP'!AE117)</f>
        <v/>
      </c>
    </row>
    <row r="258" spans="1:32" x14ac:dyDescent="0.15">
      <c r="A258" s="313" t="str">
        <f>IF('SRF IMP'!AE118="","","Print")</f>
        <v/>
      </c>
      <c r="B258" s="218" t="str">
        <f>IF('SRF IMP'!A118="","",'SRF IMP'!A118)</f>
        <v>ADDITIONAL ITEM</v>
      </c>
      <c r="C258" s="219" t="str">
        <f>IF('SRF IMP'!B118="","",'SRF IMP'!B118)</f>
        <v>XX</v>
      </c>
      <c r="D258" s="219" t="str">
        <f>IF('SRF IMP'!C118="","",'SRF IMP'!C118)</f>
        <v/>
      </c>
      <c r="E258" s="219" t="str">
        <f>IF('SRF IMP'!D118="","",'SRF IMP'!D118)</f>
        <v/>
      </c>
      <c r="F258" s="219" t="str">
        <f>IF('SRF IMP'!E118="","",'SRF IMP'!E118)</f>
        <v/>
      </c>
      <c r="G258" s="219" t="str">
        <f>IF('SRF IMP'!F118="","",'SRF IMP'!F118)</f>
        <v/>
      </c>
      <c r="H258" s="219" t="str">
        <f>IF('SRF IMP'!G118="","",'SRF IMP'!G118)</f>
        <v/>
      </c>
      <c r="I258" s="219" t="str">
        <f>IF('SRF IMP'!H118="","",'SRF IMP'!H118)</f>
        <v/>
      </c>
      <c r="J258" s="219" t="str">
        <f>IF('SRF IMP'!I118="","",'SRF IMP'!I118)</f>
        <v/>
      </c>
      <c r="K258" s="219" t="str">
        <f>IF('SRF IMP'!J118="","",'SRF IMP'!J118)</f>
        <v/>
      </c>
      <c r="L258" s="219" t="str">
        <f>IF('SRF IMP'!K118="","",'SRF IMP'!K118)</f>
        <v/>
      </c>
      <c r="M258" s="219" t="str">
        <f>IF('SRF IMP'!L118="","",'SRF IMP'!L118)</f>
        <v/>
      </c>
      <c r="N258" s="219" t="str">
        <f>IF('SRF IMP'!M118="","",'SRF IMP'!M118)</f>
        <v/>
      </c>
      <c r="O258" s="219" t="str">
        <f>IF('SRF IMP'!N118="","",'SRF IMP'!N118)</f>
        <v/>
      </c>
      <c r="P258" s="219" t="str">
        <f>IF('SRF IMP'!O118="","",'SRF IMP'!O118)</f>
        <v/>
      </c>
      <c r="Q258" s="219" t="str">
        <f>IF('SRF IMP'!P118="","",'SRF IMP'!P118)</f>
        <v/>
      </c>
      <c r="R258" s="219" t="str">
        <f>IF('SRF IMP'!Q118="","",'SRF IMP'!Q118)</f>
        <v/>
      </c>
      <c r="S258" s="219" t="str">
        <f>IF('SRF IMP'!R118="","",'SRF IMP'!R118)</f>
        <v/>
      </c>
      <c r="T258" s="219" t="str">
        <f>IF('SRF IMP'!S118="","",'SRF IMP'!S118)</f>
        <v/>
      </c>
      <c r="U258" s="219"/>
      <c r="V258" s="219"/>
      <c r="W258" s="219"/>
      <c r="X258" s="219"/>
      <c r="Y258" s="219"/>
      <c r="Z258" s="219"/>
      <c r="AA258" s="221" t="str">
        <f>IF('SRF IMP'!AA118="","",'SRF IMP'!AA118)</f>
        <v/>
      </c>
      <c r="AB258" s="222" t="str">
        <f>IF('SRF IMP'!Z118="","",'SRF IMP'!Z118)</f>
        <v/>
      </c>
      <c r="AC258" s="222" t="str">
        <f>IF('SRF IMP'!AB118="","",'SRF IMP'!AB118)</f>
        <v/>
      </c>
      <c r="AD258" s="223" t="str">
        <f>IF('SRF IMP'!AC118="","",'SRF IMP'!AC118)</f>
        <v/>
      </c>
      <c r="AE258" s="224" t="str">
        <f>IF('SRF IMP'!AD118="","",'SRF IMP'!AD118)</f>
        <v/>
      </c>
      <c r="AF258" s="257" t="str">
        <f>IF('SRF IMP'!AE118="","",'SRF IMP'!AE118)</f>
        <v/>
      </c>
    </row>
    <row r="259" spans="1:32" x14ac:dyDescent="0.15">
      <c r="A259" s="313" t="str">
        <f>IF('SRF IMP'!AE119="","","Print")</f>
        <v/>
      </c>
      <c r="B259" s="218" t="str">
        <f>IF('SRF IMP'!A119="","",'SRF IMP'!A119)</f>
        <v>ADDITIONAL ITEM</v>
      </c>
      <c r="C259" s="219" t="str">
        <f>IF('SRF IMP'!B119="","",'SRF IMP'!B119)</f>
        <v>XX</v>
      </c>
      <c r="D259" s="219" t="str">
        <f>IF('SRF IMP'!C119="","",'SRF IMP'!C119)</f>
        <v/>
      </c>
      <c r="E259" s="219" t="str">
        <f>IF('SRF IMP'!D119="","",'SRF IMP'!D119)</f>
        <v/>
      </c>
      <c r="F259" s="219" t="str">
        <f>IF('SRF IMP'!E119="","",'SRF IMP'!E119)</f>
        <v/>
      </c>
      <c r="G259" s="219" t="str">
        <f>IF('SRF IMP'!F119="","",'SRF IMP'!F119)</f>
        <v/>
      </c>
      <c r="H259" s="219" t="str">
        <f>IF('SRF IMP'!G119="","",'SRF IMP'!G119)</f>
        <v/>
      </c>
      <c r="I259" s="219" t="str">
        <f>IF('SRF IMP'!H119="","",'SRF IMP'!H119)</f>
        <v/>
      </c>
      <c r="J259" s="219" t="str">
        <f>IF('SRF IMP'!I119="","",'SRF IMP'!I119)</f>
        <v/>
      </c>
      <c r="K259" s="219" t="str">
        <f>IF('SRF IMP'!J119="","",'SRF IMP'!J119)</f>
        <v/>
      </c>
      <c r="L259" s="219" t="str">
        <f>IF('SRF IMP'!K119="","",'SRF IMP'!K119)</f>
        <v/>
      </c>
      <c r="M259" s="219" t="str">
        <f>IF('SRF IMP'!L119="","",'SRF IMP'!L119)</f>
        <v/>
      </c>
      <c r="N259" s="219" t="str">
        <f>IF('SRF IMP'!M119="","",'SRF IMP'!M119)</f>
        <v/>
      </c>
      <c r="O259" s="219" t="str">
        <f>IF('SRF IMP'!N119="","",'SRF IMP'!N119)</f>
        <v/>
      </c>
      <c r="P259" s="219" t="str">
        <f>IF('SRF IMP'!O119="","",'SRF IMP'!O119)</f>
        <v/>
      </c>
      <c r="Q259" s="219" t="str">
        <f>IF('SRF IMP'!P119="","",'SRF IMP'!P119)</f>
        <v/>
      </c>
      <c r="R259" s="219" t="str">
        <f>IF('SRF IMP'!Q119="","",'SRF IMP'!Q119)</f>
        <v/>
      </c>
      <c r="S259" s="219" t="str">
        <f>IF('SRF IMP'!R119="","",'SRF IMP'!R119)</f>
        <v/>
      </c>
      <c r="T259" s="219" t="str">
        <f>IF('SRF IMP'!S119="","",'SRF IMP'!S119)</f>
        <v/>
      </c>
      <c r="U259" s="219"/>
      <c r="V259" s="219"/>
      <c r="W259" s="219"/>
      <c r="X259" s="219"/>
      <c r="Y259" s="219"/>
      <c r="Z259" s="219"/>
      <c r="AA259" s="221" t="str">
        <f>IF('SRF IMP'!AA119="","",'SRF IMP'!AA119)</f>
        <v/>
      </c>
      <c r="AB259" s="222" t="str">
        <f>IF('SRF IMP'!Z119="","",'SRF IMP'!Z119)</f>
        <v/>
      </c>
      <c r="AC259" s="222" t="str">
        <f>IF('SRF IMP'!AB119="","",'SRF IMP'!AB119)</f>
        <v/>
      </c>
      <c r="AD259" s="223" t="str">
        <f>IF('SRF IMP'!AC119="","",'SRF IMP'!AC119)</f>
        <v/>
      </c>
      <c r="AE259" s="224" t="str">
        <f>IF('SRF IMP'!AD119="","",'SRF IMP'!AD119)</f>
        <v/>
      </c>
      <c r="AF259" s="257" t="str">
        <f>IF('SRF IMP'!AE119="","",'SRF IMP'!AE119)</f>
        <v/>
      </c>
    </row>
    <row r="260" spans="1:32" x14ac:dyDescent="0.15">
      <c r="A260" s="313" t="str">
        <f>IF('SRF IMP'!AE120="","","Print")</f>
        <v/>
      </c>
      <c r="B260" s="218" t="str">
        <f>IF('SRF IMP'!A120="","",'SRF IMP'!A120)</f>
        <v>ADDITIONAL ITEM</v>
      </c>
      <c r="C260" s="219" t="str">
        <f>IF('SRF IMP'!B120="","",'SRF IMP'!B120)</f>
        <v>XX</v>
      </c>
      <c r="D260" s="219" t="str">
        <f>IF('SRF IMP'!C120="","",'SRF IMP'!C120)</f>
        <v/>
      </c>
      <c r="E260" s="219" t="str">
        <f>IF('SRF IMP'!D120="","",'SRF IMP'!D120)</f>
        <v/>
      </c>
      <c r="F260" s="219" t="str">
        <f>IF('SRF IMP'!E120="","",'SRF IMP'!E120)</f>
        <v/>
      </c>
      <c r="G260" s="219" t="str">
        <f>IF('SRF IMP'!F120="","",'SRF IMP'!F120)</f>
        <v/>
      </c>
      <c r="H260" s="219" t="str">
        <f>IF('SRF IMP'!G120="","",'SRF IMP'!G120)</f>
        <v/>
      </c>
      <c r="I260" s="219" t="str">
        <f>IF('SRF IMP'!H120="","",'SRF IMP'!H120)</f>
        <v/>
      </c>
      <c r="J260" s="219" t="str">
        <f>IF('SRF IMP'!I120="","",'SRF IMP'!I120)</f>
        <v/>
      </c>
      <c r="K260" s="219" t="str">
        <f>IF('SRF IMP'!J120="","",'SRF IMP'!J120)</f>
        <v/>
      </c>
      <c r="L260" s="219" t="str">
        <f>IF('SRF IMP'!K120="","",'SRF IMP'!K120)</f>
        <v/>
      </c>
      <c r="M260" s="219" t="str">
        <f>IF('SRF IMP'!L120="","",'SRF IMP'!L120)</f>
        <v/>
      </c>
      <c r="N260" s="219" t="str">
        <f>IF('SRF IMP'!M120="","",'SRF IMP'!M120)</f>
        <v/>
      </c>
      <c r="O260" s="219" t="str">
        <f>IF('SRF IMP'!N120="","",'SRF IMP'!N120)</f>
        <v/>
      </c>
      <c r="P260" s="219" t="str">
        <f>IF('SRF IMP'!O120="","",'SRF IMP'!O120)</f>
        <v/>
      </c>
      <c r="Q260" s="219" t="str">
        <f>IF('SRF IMP'!P120="","",'SRF IMP'!P120)</f>
        <v/>
      </c>
      <c r="R260" s="219" t="str">
        <f>IF('SRF IMP'!Q120="","",'SRF IMP'!Q120)</f>
        <v/>
      </c>
      <c r="S260" s="219" t="str">
        <f>IF('SRF IMP'!R120="","",'SRF IMP'!R120)</f>
        <v/>
      </c>
      <c r="T260" s="219" t="str">
        <f>IF('SRF IMP'!S120="","",'SRF IMP'!S120)</f>
        <v/>
      </c>
      <c r="U260" s="219"/>
      <c r="V260" s="219"/>
      <c r="W260" s="219"/>
      <c r="X260" s="219"/>
      <c r="Y260" s="219"/>
      <c r="Z260" s="219"/>
      <c r="AA260" s="221" t="str">
        <f>IF('SRF IMP'!AA120="","",'SRF IMP'!AA120)</f>
        <v/>
      </c>
      <c r="AB260" s="222" t="str">
        <f>IF('SRF IMP'!Z120="","",'SRF IMP'!Z120)</f>
        <v/>
      </c>
      <c r="AC260" s="222" t="str">
        <f>IF('SRF IMP'!AB120="","",'SRF IMP'!AB120)</f>
        <v/>
      </c>
      <c r="AD260" s="223" t="str">
        <f>IF('SRF IMP'!AC120="","",'SRF IMP'!AC120)</f>
        <v/>
      </c>
      <c r="AE260" s="224" t="str">
        <f>IF('SRF IMP'!AD120="","",'SRF IMP'!AD120)</f>
        <v/>
      </c>
      <c r="AF260" s="257" t="str">
        <f>IF('SRF IMP'!AE120="","",'SRF IMP'!AE120)</f>
        <v/>
      </c>
    </row>
    <row r="261" spans="1:32" x14ac:dyDescent="0.15">
      <c r="A261" s="313" t="str">
        <f>IF('SRF IMP'!AE121="","","Print")</f>
        <v/>
      </c>
      <c r="B261" s="218" t="str">
        <f>IF('SRF IMP'!A121="","",'SRF IMP'!A121)</f>
        <v>ADDITIONAL ITEM</v>
      </c>
      <c r="C261" s="219" t="str">
        <f>IF('SRF IMP'!B121="","",'SRF IMP'!B121)</f>
        <v>XX</v>
      </c>
      <c r="D261" s="219" t="str">
        <f>IF('SRF IMP'!C121="","",'SRF IMP'!C121)</f>
        <v/>
      </c>
      <c r="E261" s="219" t="str">
        <f>IF('SRF IMP'!D121="","",'SRF IMP'!D121)</f>
        <v/>
      </c>
      <c r="F261" s="219" t="str">
        <f>IF('SRF IMP'!E121="","",'SRF IMP'!E121)</f>
        <v/>
      </c>
      <c r="G261" s="219" t="str">
        <f>IF('SRF IMP'!F121="","",'SRF IMP'!F121)</f>
        <v/>
      </c>
      <c r="H261" s="219" t="str">
        <f>IF('SRF IMP'!G121="","",'SRF IMP'!G121)</f>
        <v/>
      </c>
      <c r="I261" s="219" t="str">
        <f>IF('SRF IMP'!H121="","",'SRF IMP'!H121)</f>
        <v/>
      </c>
      <c r="J261" s="219" t="str">
        <f>IF('SRF IMP'!I121="","",'SRF IMP'!I121)</f>
        <v/>
      </c>
      <c r="K261" s="219" t="str">
        <f>IF('SRF IMP'!J121="","",'SRF IMP'!J121)</f>
        <v/>
      </c>
      <c r="L261" s="219" t="str">
        <f>IF('SRF IMP'!K121="","",'SRF IMP'!K121)</f>
        <v/>
      </c>
      <c r="M261" s="219" t="str">
        <f>IF('SRF IMP'!L121="","",'SRF IMP'!L121)</f>
        <v/>
      </c>
      <c r="N261" s="219" t="str">
        <f>IF('SRF IMP'!M121="","",'SRF IMP'!M121)</f>
        <v/>
      </c>
      <c r="O261" s="219" t="str">
        <f>IF('SRF IMP'!N121="","",'SRF IMP'!N121)</f>
        <v/>
      </c>
      <c r="P261" s="219" t="str">
        <f>IF('SRF IMP'!O121="","",'SRF IMP'!O121)</f>
        <v/>
      </c>
      <c r="Q261" s="219" t="str">
        <f>IF('SRF IMP'!P121="","",'SRF IMP'!P121)</f>
        <v/>
      </c>
      <c r="R261" s="219" t="str">
        <f>IF('SRF IMP'!Q121="","",'SRF IMP'!Q121)</f>
        <v/>
      </c>
      <c r="S261" s="219" t="str">
        <f>IF('SRF IMP'!R121="","",'SRF IMP'!R121)</f>
        <v/>
      </c>
      <c r="T261" s="219" t="str">
        <f>IF('SRF IMP'!S121="","",'SRF IMP'!S121)</f>
        <v/>
      </c>
      <c r="U261" s="219"/>
      <c r="V261" s="219"/>
      <c r="W261" s="219"/>
      <c r="X261" s="219"/>
      <c r="Y261" s="219"/>
      <c r="Z261" s="219"/>
      <c r="AA261" s="221" t="str">
        <f>IF('SRF IMP'!AA121="","",'SRF IMP'!AA121)</f>
        <v/>
      </c>
      <c r="AB261" s="222" t="str">
        <f>IF('SRF IMP'!Z121="","",'SRF IMP'!Z121)</f>
        <v/>
      </c>
      <c r="AC261" s="222" t="str">
        <f>IF('SRF IMP'!AB121="","",'SRF IMP'!AB121)</f>
        <v/>
      </c>
      <c r="AD261" s="223" t="str">
        <f>IF('SRF IMP'!AC121="","",'SRF IMP'!AC121)</f>
        <v/>
      </c>
      <c r="AE261" s="224" t="str">
        <f>IF('SRF IMP'!AD121="","",'SRF IMP'!AD121)</f>
        <v/>
      </c>
      <c r="AF261" s="257" t="str">
        <f>IF('SRF IMP'!AE121="","",'SRF IMP'!AE121)</f>
        <v/>
      </c>
    </row>
    <row r="262" spans="1:32" x14ac:dyDescent="0.15">
      <c r="A262" s="313" t="str">
        <f>IF('SRF IMP'!AE122="","","Print")</f>
        <v/>
      </c>
      <c r="B262" s="218" t="str">
        <f>IF('SRF IMP'!A122="","",'SRF IMP'!A122)</f>
        <v>ADDITIONAL ITEM</v>
      </c>
      <c r="C262" s="219" t="str">
        <f>IF('SRF IMP'!B122="","",'SRF IMP'!B122)</f>
        <v>XX</v>
      </c>
      <c r="D262" s="219" t="str">
        <f>IF('SRF IMP'!C122="","",'SRF IMP'!C122)</f>
        <v/>
      </c>
      <c r="E262" s="219" t="str">
        <f>IF('SRF IMP'!D122="","",'SRF IMP'!D122)</f>
        <v/>
      </c>
      <c r="F262" s="219" t="str">
        <f>IF('SRF IMP'!E122="","",'SRF IMP'!E122)</f>
        <v/>
      </c>
      <c r="G262" s="219" t="str">
        <f>IF('SRF IMP'!F122="","",'SRF IMP'!F122)</f>
        <v/>
      </c>
      <c r="H262" s="219" t="str">
        <f>IF('SRF IMP'!G122="","",'SRF IMP'!G122)</f>
        <v/>
      </c>
      <c r="I262" s="219" t="str">
        <f>IF('SRF IMP'!H122="","",'SRF IMP'!H122)</f>
        <v/>
      </c>
      <c r="J262" s="219" t="str">
        <f>IF('SRF IMP'!I122="","",'SRF IMP'!I122)</f>
        <v/>
      </c>
      <c r="K262" s="219" t="str">
        <f>IF('SRF IMP'!J122="","",'SRF IMP'!J122)</f>
        <v/>
      </c>
      <c r="L262" s="219" t="str">
        <f>IF('SRF IMP'!K122="","",'SRF IMP'!K122)</f>
        <v/>
      </c>
      <c r="M262" s="219" t="str">
        <f>IF('SRF IMP'!L122="","",'SRF IMP'!L122)</f>
        <v/>
      </c>
      <c r="N262" s="219" t="str">
        <f>IF('SRF IMP'!M122="","",'SRF IMP'!M122)</f>
        <v/>
      </c>
      <c r="O262" s="219" t="str">
        <f>IF('SRF IMP'!N122="","",'SRF IMP'!N122)</f>
        <v/>
      </c>
      <c r="P262" s="219" t="str">
        <f>IF('SRF IMP'!O122="","",'SRF IMP'!O122)</f>
        <v/>
      </c>
      <c r="Q262" s="219" t="str">
        <f>IF('SRF IMP'!P122="","",'SRF IMP'!P122)</f>
        <v/>
      </c>
      <c r="R262" s="219" t="str">
        <f>IF('SRF IMP'!Q122="","",'SRF IMP'!Q122)</f>
        <v/>
      </c>
      <c r="S262" s="219" t="str">
        <f>IF('SRF IMP'!R122="","",'SRF IMP'!R122)</f>
        <v/>
      </c>
      <c r="T262" s="219" t="str">
        <f>IF('SRF IMP'!S122="","",'SRF IMP'!S122)</f>
        <v/>
      </c>
      <c r="U262" s="219"/>
      <c r="V262" s="219"/>
      <c r="W262" s="219"/>
      <c r="X262" s="219"/>
      <c r="Y262" s="219"/>
      <c r="Z262" s="219"/>
      <c r="AA262" s="221" t="str">
        <f>IF('SRF IMP'!AA122="","",'SRF IMP'!AA122)</f>
        <v/>
      </c>
      <c r="AB262" s="222" t="str">
        <f>IF('SRF IMP'!Z122="","",'SRF IMP'!Z122)</f>
        <v/>
      </c>
      <c r="AC262" s="222" t="str">
        <f>IF('SRF IMP'!AB122="","",'SRF IMP'!AB122)</f>
        <v/>
      </c>
      <c r="AD262" s="223" t="str">
        <f>IF('SRF IMP'!AC122="","",'SRF IMP'!AC122)</f>
        <v/>
      </c>
      <c r="AE262" s="224" t="str">
        <f>IF('SRF IMP'!AD122="","",'SRF IMP'!AD122)</f>
        <v/>
      </c>
      <c r="AF262" s="257" t="str">
        <f>IF('SRF IMP'!AE122="","",'SRF IMP'!AE122)</f>
        <v/>
      </c>
    </row>
    <row r="263" spans="1:32" x14ac:dyDescent="0.15">
      <c r="A263" s="313" t="str">
        <f>IF(AF263&gt;0,"Print","")</f>
        <v/>
      </c>
      <c r="B263" s="225"/>
      <c r="C263" s="226"/>
      <c r="D263" s="226"/>
      <c r="E263" s="226"/>
      <c r="F263" s="226"/>
      <c r="G263" s="226"/>
      <c r="H263" s="226"/>
      <c r="I263" s="226"/>
      <c r="J263" s="226"/>
      <c r="K263" s="226"/>
      <c r="L263" s="226"/>
      <c r="M263" s="226"/>
      <c r="N263" s="226"/>
      <c r="O263" s="226"/>
      <c r="P263" s="226"/>
      <c r="Q263" s="226"/>
      <c r="R263" s="226"/>
      <c r="S263" s="226"/>
      <c r="T263" s="226"/>
      <c r="U263" s="226"/>
      <c r="V263" s="226"/>
      <c r="W263" s="226"/>
      <c r="X263" s="226"/>
      <c r="Y263" s="226"/>
      <c r="Z263" s="226"/>
      <c r="AA263" s="227"/>
      <c r="AB263" s="226"/>
      <c r="AC263" s="226"/>
      <c r="AD263" s="228"/>
      <c r="AE263" s="229" t="str">
        <f>IF('SRF IMP'!AD123="","",'SRF IMP'!AD123)</f>
        <v>SUBTOTAL:</v>
      </c>
      <c r="AF263" s="374" t="str">
        <f>IF('SRF IMP'!AE123="","",'SRF IMP'!AE123)</f>
        <v/>
      </c>
    </row>
    <row r="264" spans="1:32" x14ac:dyDescent="0.15">
      <c r="A264" s="313" t="str">
        <f>IF(AF265&gt;0,"Print","")</f>
        <v/>
      </c>
      <c r="B264" s="230"/>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4"/>
      <c r="AB264" s="193"/>
      <c r="AC264" s="193"/>
      <c r="AD264" s="211"/>
      <c r="AE264" s="212"/>
      <c r="AF264" s="374"/>
    </row>
    <row r="265" spans="1:32" x14ac:dyDescent="0.25">
      <c r="A265" s="313" t="str">
        <f>IF(AF265&gt;0,"Print","")</f>
        <v/>
      </c>
      <c r="B265" s="230"/>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4"/>
      <c r="AB265" s="193"/>
      <c r="AC265" s="193"/>
      <c r="AE265" s="246" t="s">
        <v>265</v>
      </c>
      <c r="AF265" s="344">
        <f>'SRF IMP'!AE13</f>
        <v>0</v>
      </c>
    </row>
    <row r="266" spans="1:32" x14ac:dyDescent="0.15">
      <c r="A266" s="313" t="str">
        <f>IF(AF265&gt;0,"Print","")</f>
        <v/>
      </c>
      <c r="B266" s="230"/>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4"/>
      <c r="AB266" s="193"/>
      <c r="AC266" s="193"/>
      <c r="AD266" s="231"/>
      <c r="AE266" s="231"/>
      <c r="AF266" s="375"/>
    </row>
    <row r="267" spans="1:32" x14ac:dyDescent="0.15">
      <c r="A267" s="313" t="str">
        <f>IF(AF297&gt;0,"Print","")</f>
        <v/>
      </c>
      <c r="B267" s="327" t="str">
        <f>TRAFFIC!F10</f>
        <v>SECTION 4-TRAFFIC</v>
      </c>
      <c r="C267" s="241"/>
      <c r="D267" s="241"/>
      <c r="E267" s="234"/>
      <c r="F267" s="241"/>
      <c r="G267" s="195"/>
      <c r="H267" s="248"/>
      <c r="I267" s="195"/>
      <c r="J267" s="334"/>
      <c r="K267" s="241"/>
      <c r="L267" s="241"/>
      <c r="M267" s="234"/>
      <c r="N267" s="241"/>
      <c r="O267" s="195"/>
      <c r="P267" s="248"/>
      <c r="Q267" s="195"/>
      <c r="R267" s="334"/>
      <c r="S267" s="241"/>
      <c r="T267" s="241"/>
      <c r="U267" s="234"/>
      <c r="V267" s="241"/>
      <c r="W267" s="195"/>
      <c r="X267" s="248"/>
      <c r="Y267" s="195"/>
      <c r="Z267" s="334"/>
      <c r="AA267" s="241"/>
      <c r="AB267" s="241"/>
      <c r="AC267" s="234"/>
      <c r="AD267" s="241"/>
      <c r="AE267" s="195"/>
      <c r="AF267" s="343"/>
    </row>
    <row r="268" spans="1:32" ht="19.5" thickBot="1" x14ac:dyDescent="0.2">
      <c r="A268" s="313" t="str">
        <f>IF(AF295&gt;0,"Print","")</f>
        <v/>
      </c>
      <c r="B268" s="329"/>
      <c r="C268" s="332"/>
      <c r="D268" s="332"/>
      <c r="E268" s="332"/>
      <c r="F268" s="332"/>
      <c r="G268" s="332"/>
      <c r="H268" s="332"/>
      <c r="I268" s="332"/>
      <c r="J268" s="332"/>
      <c r="K268" s="332"/>
      <c r="L268" s="332"/>
      <c r="M268" s="332"/>
      <c r="N268" s="332"/>
      <c r="O268" s="332"/>
      <c r="P268" s="332"/>
      <c r="Q268" s="332"/>
      <c r="R268" s="332"/>
      <c r="S268" s="332"/>
      <c r="T268" s="332"/>
      <c r="U268" s="332"/>
      <c r="V268" s="332"/>
      <c r="W268" s="332"/>
      <c r="X268" s="332"/>
      <c r="Y268" s="332"/>
      <c r="Z268" s="332"/>
      <c r="AA268" s="335"/>
      <c r="AB268" s="332"/>
      <c r="AC268" s="332"/>
      <c r="AD268" s="339"/>
      <c r="AE268" s="339"/>
      <c r="AF268" s="342"/>
    </row>
    <row r="269" spans="1:32" ht="19.5" thickTop="1" x14ac:dyDescent="0.15">
      <c r="A269" s="313" t="str">
        <f>IF(AF295&gt;0,"Print","")</f>
        <v/>
      </c>
      <c r="B269" s="325" t="str">
        <f>IF(TRAFFIC!A19="","",TRAFFIC!A19)</f>
        <v>TRAFFIC CONTROLS</v>
      </c>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4"/>
      <c r="AB269" s="193"/>
      <c r="AC269" s="193"/>
      <c r="AD269" s="211"/>
      <c r="AE269" s="211"/>
      <c r="AF269" s="255"/>
    </row>
    <row r="270" spans="1:32" x14ac:dyDescent="0.15">
      <c r="A270" s="313" t="str">
        <f>IF(TRAFFIC!AE20="","","Print")</f>
        <v/>
      </c>
      <c r="B270" s="236" t="str">
        <f>IF(TRAFFIC!A20="","",TRAFFIC!A20)</f>
        <v>DETECTOR LOOPS</v>
      </c>
      <c r="C270" s="232" t="str">
        <f>IF(TRAFFIC!B20="","",TRAFFIC!B20)</f>
        <v>EA</v>
      </c>
      <c r="D270" s="232" t="str">
        <f>IF(TRAFFIC!C20="","",TRAFFIC!C20)</f>
        <v/>
      </c>
      <c r="E270" s="232" t="str">
        <f>IF(TRAFFIC!D20="","",TRAFFIC!D20)</f>
        <v/>
      </c>
      <c r="F270" s="232" t="str">
        <f>IF(TRAFFIC!E20="","",TRAFFIC!E20)</f>
        <v/>
      </c>
      <c r="G270" s="232" t="str">
        <f>IF(TRAFFIC!F20="","",TRAFFIC!F20)</f>
        <v/>
      </c>
      <c r="H270" s="232" t="str">
        <f>IF(TRAFFIC!G20="","",TRAFFIC!G20)</f>
        <v/>
      </c>
      <c r="I270" s="232" t="str">
        <f>IF(TRAFFIC!H20="","",TRAFFIC!H20)</f>
        <v/>
      </c>
      <c r="J270" s="232" t="str">
        <f>IF(TRAFFIC!I20="","",TRAFFIC!I20)</f>
        <v/>
      </c>
      <c r="K270" s="232" t="str">
        <f>IF(TRAFFIC!J20="","",TRAFFIC!J20)</f>
        <v/>
      </c>
      <c r="L270" s="232" t="str">
        <f>IF(TRAFFIC!K20="","",TRAFFIC!K20)</f>
        <v/>
      </c>
      <c r="M270" s="232" t="str">
        <f>IF(TRAFFIC!L20="","",TRAFFIC!L20)</f>
        <v/>
      </c>
      <c r="N270" s="232" t="str">
        <f>IF(TRAFFIC!M20="","",TRAFFIC!M20)</f>
        <v/>
      </c>
      <c r="O270" s="232" t="str">
        <f>IF(TRAFFIC!N20="","",TRAFFIC!N20)</f>
        <v/>
      </c>
      <c r="P270" s="232" t="str">
        <f>IF(TRAFFIC!O20="","",TRAFFIC!O20)</f>
        <v/>
      </c>
      <c r="Q270" s="232" t="str">
        <f>IF(TRAFFIC!P20="","",TRAFFIC!P20)</f>
        <v/>
      </c>
      <c r="R270" s="232" t="str">
        <f>IF(TRAFFIC!Q20="","",TRAFFIC!Q20)</f>
        <v/>
      </c>
      <c r="S270" s="232" t="str">
        <f>IF(TRAFFIC!R20="","",TRAFFIC!R20)</f>
        <v/>
      </c>
      <c r="T270" s="232" t="str">
        <f>IF(TRAFFIC!S20="","",TRAFFIC!S20)</f>
        <v/>
      </c>
      <c r="U270" s="232"/>
      <c r="V270" s="232"/>
      <c r="W270" s="232"/>
      <c r="X270" s="232"/>
      <c r="Y270" s="232"/>
      <c r="Z270" s="232"/>
      <c r="AA270" s="221" t="str">
        <f>IF(TRAFFIC!AA20="","",TRAFFIC!AA20)</f>
        <v xml:space="preserve"> </v>
      </c>
      <c r="AB270" s="222" t="str">
        <f>IF(TRAFFIC!Z20="","",TRAFFIC!Z20)</f>
        <v/>
      </c>
      <c r="AC270" s="222" t="str">
        <f>IF(TRAFFIC!AB20="","",TRAFFIC!AB20)</f>
        <v/>
      </c>
      <c r="AD270" s="223">
        <f>IF(TRAFFIC!AC20="","",TRAFFIC!AC20)</f>
        <v>544.5</v>
      </c>
      <c r="AE270" s="224" t="str">
        <f>IF(TRAFFIC!AD20="","",TRAFFIC!AD20)</f>
        <v/>
      </c>
      <c r="AF270" s="257" t="str">
        <f>IF(TRAFFIC!AE20="","",TRAFFIC!AE20)</f>
        <v/>
      </c>
    </row>
    <row r="271" spans="1:32" x14ac:dyDescent="0.15">
      <c r="A271" s="313" t="str">
        <f>IF(TRAFFIC!AE21="","","Print")</f>
        <v/>
      </c>
      <c r="B271" s="236" t="str">
        <f>IF(TRAFFIC!A21="","",TRAFFIC!A21)</f>
        <v>PULL BOX, PER SDI-105 (ALL TYPES)</v>
      </c>
      <c r="C271" s="232" t="str">
        <f>IF(TRAFFIC!B21="","",TRAFFIC!B21)</f>
        <v>EA</v>
      </c>
      <c r="D271" s="232" t="str">
        <f>IF(TRAFFIC!C21="","",TRAFFIC!C21)</f>
        <v/>
      </c>
      <c r="E271" s="232" t="str">
        <f>IF(TRAFFIC!D21="","",TRAFFIC!D21)</f>
        <v/>
      </c>
      <c r="F271" s="232" t="str">
        <f>IF(TRAFFIC!E21="","",TRAFFIC!E21)</f>
        <v/>
      </c>
      <c r="G271" s="232" t="str">
        <f>IF(TRAFFIC!F21="","",TRAFFIC!F21)</f>
        <v/>
      </c>
      <c r="H271" s="232" t="str">
        <f>IF(TRAFFIC!G21="","",TRAFFIC!G21)</f>
        <v/>
      </c>
      <c r="I271" s="232" t="str">
        <f>IF(TRAFFIC!H21="","",TRAFFIC!H21)</f>
        <v/>
      </c>
      <c r="J271" s="232" t="str">
        <f>IF(TRAFFIC!I21="","",TRAFFIC!I21)</f>
        <v/>
      </c>
      <c r="K271" s="232" t="str">
        <f>IF(TRAFFIC!J21="","",TRAFFIC!J21)</f>
        <v/>
      </c>
      <c r="L271" s="232" t="str">
        <f>IF(TRAFFIC!K21="","",TRAFFIC!K21)</f>
        <v/>
      </c>
      <c r="M271" s="232" t="str">
        <f>IF(TRAFFIC!L21="","",TRAFFIC!L21)</f>
        <v/>
      </c>
      <c r="N271" s="232" t="str">
        <f>IF(TRAFFIC!M21="","",TRAFFIC!M21)</f>
        <v/>
      </c>
      <c r="O271" s="232" t="str">
        <f>IF(TRAFFIC!N21="","",TRAFFIC!N21)</f>
        <v/>
      </c>
      <c r="P271" s="232" t="str">
        <f>IF(TRAFFIC!O21="","",TRAFFIC!O21)</f>
        <v/>
      </c>
      <c r="Q271" s="232" t="str">
        <f>IF(TRAFFIC!P21="","",TRAFFIC!P21)</f>
        <v/>
      </c>
      <c r="R271" s="232" t="str">
        <f>IF(TRAFFIC!Q21="","",TRAFFIC!Q21)</f>
        <v/>
      </c>
      <c r="S271" s="232" t="str">
        <f>IF(TRAFFIC!R21="","",TRAFFIC!R21)</f>
        <v/>
      </c>
      <c r="T271" s="232" t="str">
        <f>IF(TRAFFIC!S21="","",TRAFFIC!S21)</f>
        <v/>
      </c>
      <c r="U271" s="232"/>
      <c r="V271" s="232"/>
      <c r="W271" s="232"/>
      <c r="X271" s="232"/>
      <c r="Y271" s="232"/>
      <c r="Z271" s="232"/>
      <c r="AA271" s="221" t="str">
        <f>IF(TRAFFIC!AA21="","",TRAFFIC!AA21)</f>
        <v/>
      </c>
      <c r="AB271" s="222" t="str">
        <f>IF(TRAFFIC!Z21="","",TRAFFIC!Z21)</f>
        <v/>
      </c>
      <c r="AC271" s="222" t="str">
        <f>IF(TRAFFIC!AB21="","",TRAFFIC!AB21)</f>
        <v/>
      </c>
      <c r="AD271" s="223">
        <f>IF(TRAFFIC!AC21="","",TRAFFIC!AC21)</f>
        <v>314.60000000000002</v>
      </c>
      <c r="AE271" s="224" t="str">
        <f>IF(TRAFFIC!AD21="","",TRAFFIC!AD21)</f>
        <v/>
      </c>
      <c r="AF271" s="257" t="str">
        <f>IF(TRAFFIC!AE21="","",TRAFFIC!AE21)</f>
        <v/>
      </c>
    </row>
    <row r="272" spans="1:32" x14ac:dyDescent="0.15">
      <c r="A272" s="313" t="str">
        <f>IF(TRAFFIC!AE22="","","Print")</f>
        <v/>
      </c>
      <c r="B272" s="236" t="str">
        <f>IF(TRAFFIC!A22="","",TRAFFIC!A22)</f>
        <v>PULL BOX RELOCATION</v>
      </c>
      <c r="C272" s="232" t="str">
        <f>IF(TRAFFIC!B22="","",TRAFFIC!B22)</f>
        <v>EA</v>
      </c>
      <c r="D272" s="232" t="str">
        <f>IF(TRAFFIC!C22="","",TRAFFIC!C22)</f>
        <v/>
      </c>
      <c r="E272" s="232" t="str">
        <f>IF(TRAFFIC!D22="","",TRAFFIC!D22)</f>
        <v/>
      </c>
      <c r="F272" s="232" t="str">
        <f>IF(TRAFFIC!E22="","",TRAFFIC!E22)</f>
        <v/>
      </c>
      <c r="G272" s="232" t="str">
        <f>IF(TRAFFIC!F22="","",TRAFFIC!F22)</f>
        <v/>
      </c>
      <c r="H272" s="232" t="str">
        <f>IF(TRAFFIC!G22="","",TRAFFIC!G22)</f>
        <v/>
      </c>
      <c r="I272" s="232" t="str">
        <f>IF(TRAFFIC!H22="","",TRAFFIC!H22)</f>
        <v/>
      </c>
      <c r="J272" s="232" t="str">
        <f>IF(TRAFFIC!I22="","",TRAFFIC!I22)</f>
        <v/>
      </c>
      <c r="K272" s="232" t="str">
        <f>IF(TRAFFIC!J22="","",TRAFFIC!J22)</f>
        <v/>
      </c>
      <c r="L272" s="232" t="str">
        <f>IF(TRAFFIC!K22="","",TRAFFIC!K22)</f>
        <v/>
      </c>
      <c r="M272" s="232" t="str">
        <f>IF(TRAFFIC!L22="","",TRAFFIC!L22)</f>
        <v/>
      </c>
      <c r="N272" s="232" t="str">
        <f>IF(TRAFFIC!M22="","",TRAFFIC!M22)</f>
        <v/>
      </c>
      <c r="O272" s="232" t="str">
        <f>IF(TRAFFIC!N22="","",TRAFFIC!N22)</f>
        <v/>
      </c>
      <c r="P272" s="232" t="str">
        <f>IF(TRAFFIC!O22="","",TRAFFIC!O22)</f>
        <v/>
      </c>
      <c r="Q272" s="232" t="str">
        <f>IF(TRAFFIC!P22="","",TRAFFIC!P22)</f>
        <v/>
      </c>
      <c r="R272" s="232" t="str">
        <f>IF(TRAFFIC!Q22="","",TRAFFIC!Q22)</f>
        <v/>
      </c>
      <c r="S272" s="232" t="str">
        <f>IF(TRAFFIC!R22="","",TRAFFIC!R22)</f>
        <v/>
      </c>
      <c r="T272" s="232" t="str">
        <f>IF(TRAFFIC!S22="","",TRAFFIC!S22)</f>
        <v/>
      </c>
      <c r="U272" s="232"/>
      <c r="V272" s="232"/>
      <c r="W272" s="232"/>
      <c r="X272" s="232"/>
      <c r="Y272" s="232"/>
      <c r="Z272" s="232"/>
      <c r="AA272" s="221" t="str">
        <f>IF(TRAFFIC!AA22="","",TRAFFIC!AA22)</f>
        <v/>
      </c>
      <c r="AB272" s="222" t="str">
        <f>IF(TRAFFIC!Z22="","",TRAFFIC!Z22)</f>
        <v/>
      </c>
      <c r="AC272" s="222" t="str">
        <f>IF(TRAFFIC!AB22="","",TRAFFIC!AB22)</f>
        <v/>
      </c>
      <c r="AD272" s="223">
        <f>IF(TRAFFIC!AC22="","",TRAFFIC!AC22)</f>
        <v>484</v>
      </c>
      <c r="AE272" s="224" t="str">
        <f>IF(TRAFFIC!AD22="","",TRAFFIC!AD22)</f>
        <v/>
      </c>
      <c r="AF272" s="257" t="str">
        <f>IF(TRAFFIC!AE22="","",TRAFFIC!AE22)</f>
        <v/>
      </c>
    </row>
    <row r="273" spans="1:32" x14ac:dyDescent="0.15">
      <c r="A273" s="313" t="str">
        <f>IF(TRAFFIC!AE23="","","Print")</f>
        <v/>
      </c>
      <c r="B273" s="236" t="str">
        <f>IF(TRAFFIC!A23="","",TRAFFIC!A23)</f>
        <v>REMOVE STRIPING</v>
      </c>
      <c r="C273" s="232" t="str">
        <f>IF(TRAFFIC!B23="","",TRAFFIC!B23)</f>
        <v>LF</v>
      </c>
      <c r="D273" s="232" t="str">
        <f>IF(TRAFFIC!C23="","",TRAFFIC!C23)</f>
        <v/>
      </c>
      <c r="E273" s="232" t="str">
        <f>IF(TRAFFIC!D23="","",TRAFFIC!D23)</f>
        <v/>
      </c>
      <c r="F273" s="232" t="str">
        <f>IF(TRAFFIC!E23="","",TRAFFIC!E23)</f>
        <v/>
      </c>
      <c r="G273" s="232" t="str">
        <f>IF(TRAFFIC!F23="","",TRAFFIC!F23)</f>
        <v/>
      </c>
      <c r="H273" s="232" t="str">
        <f>IF(TRAFFIC!G23="","",TRAFFIC!G23)</f>
        <v/>
      </c>
      <c r="I273" s="232" t="str">
        <f>IF(TRAFFIC!H23="","",TRAFFIC!H23)</f>
        <v/>
      </c>
      <c r="J273" s="232" t="str">
        <f>IF(TRAFFIC!I23="","",TRAFFIC!I23)</f>
        <v/>
      </c>
      <c r="K273" s="232" t="str">
        <f>IF(TRAFFIC!J23="","",TRAFFIC!J23)</f>
        <v/>
      </c>
      <c r="L273" s="232" t="str">
        <f>IF(TRAFFIC!K23="","",TRAFFIC!K23)</f>
        <v/>
      </c>
      <c r="M273" s="232" t="str">
        <f>IF(TRAFFIC!L23="","",TRAFFIC!L23)</f>
        <v/>
      </c>
      <c r="N273" s="232" t="str">
        <f>IF(TRAFFIC!M23="","",TRAFFIC!M23)</f>
        <v/>
      </c>
      <c r="O273" s="232" t="str">
        <f>IF(TRAFFIC!N23="","",TRAFFIC!N23)</f>
        <v/>
      </c>
      <c r="P273" s="232" t="str">
        <f>IF(TRAFFIC!O23="","",TRAFFIC!O23)</f>
        <v/>
      </c>
      <c r="Q273" s="232" t="str">
        <f>IF(TRAFFIC!P23="","",TRAFFIC!P23)</f>
        <v/>
      </c>
      <c r="R273" s="232" t="str">
        <f>IF(TRAFFIC!Q23="","",TRAFFIC!Q23)</f>
        <v/>
      </c>
      <c r="S273" s="232" t="str">
        <f>IF(TRAFFIC!R23="","",TRAFFIC!R23)</f>
        <v/>
      </c>
      <c r="T273" s="232" t="str">
        <f>IF(TRAFFIC!S23="","",TRAFFIC!S23)</f>
        <v/>
      </c>
      <c r="U273" s="232"/>
      <c r="V273" s="232"/>
      <c r="W273" s="232"/>
      <c r="X273" s="232"/>
      <c r="Y273" s="232"/>
      <c r="Z273" s="232"/>
      <c r="AA273" s="221" t="str">
        <f>IF(TRAFFIC!AA23="","",TRAFFIC!AA23)</f>
        <v/>
      </c>
      <c r="AB273" s="222" t="str">
        <f>IF(TRAFFIC!Z23="","",TRAFFIC!Z23)</f>
        <v/>
      </c>
      <c r="AC273" s="222" t="str">
        <f>IF(TRAFFIC!AB23="","",TRAFFIC!AB23)</f>
        <v/>
      </c>
      <c r="AD273" s="223">
        <f>IF(TRAFFIC!AC23="","",TRAFFIC!AC23)</f>
        <v>3.63</v>
      </c>
      <c r="AE273" s="224" t="str">
        <f>IF(TRAFFIC!AD23="","",TRAFFIC!AD23)</f>
        <v/>
      </c>
      <c r="AF273" s="257" t="str">
        <f>IF(TRAFFIC!AE23="","",TRAFFIC!AE23)</f>
        <v/>
      </c>
    </row>
    <row r="274" spans="1:32" x14ac:dyDescent="0.15">
      <c r="A274" s="313" t="str">
        <f>IF(TRAFFIC!AE24="","","Print")</f>
        <v/>
      </c>
      <c r="B274" s="236" t="str">
        <f>IF(TRAFFIC!A24="","",TRAFFIC!A24)</f>
        <v>STREET LIGHT, PER SDE-101, E-2 L.P. SODIUM</v>
      </c>
      <c r="C274" s="232" t="str">
        <f>IF(TRAFFIC!B24="","",TRAFFIC!B24)</f>
        <v>EA</v>
      </c>
      <c r="D274" s="232" t="str">
        <f>IF(TRAFFIC!C24="","",TRAFFIC!C24)</f>
        <v/>
      </c>
      <c r="E274" s="232" t="str">
        <f>IF(TRAFFIC!D24="","",TRAFFIC!D24)</f>
        <v/>
      </c>
      <c r="F274" s="232" t="str">
        <f>IF(TRAFFIC!E24="","",TRAFFIC!E24)</f>
        <v/>
      </c>
      <c r="G274" s="232" t="str">
        <f>IF(TRAFFIC!F24="","",TRAFFIC!F24)</f>
        <v/>
      </c>
      <c r="H274" s="232" t="str">
        <f>IF(TRAFFIC!G24="","",TRAFFIC!G24)</f>
        <v/>
      </c>
      <c r="I274" s="232" t="str">
        <f>IF(TRAFFIC!H24="","",TRAFFIC!H24)</f>
        <v/>
      </c>
      <c r="J274" s="232" t="str">
        <f>IF(TRAFFIC!I24="","",TRAFFIC!I24)</f>
        <v/>
      </c>
      <c r="K274" s="232" t="str">
        <f>IF(TRAFFIC!J24="","",TRAFFIC!J24)</f>
        <v/>
      </c>
      <c r="L274" s="232" t="str">
        <f>IF(TRAFFIC!K24="","",TRAFFIC!K24)</f>
        <v/>
      </c>
      <c r="M274" s="232" t="str">
        <f>IF(TRAFFIC!L24="","",TRAFFIC!L24)</f>
        <v/>
      </c>
      <c r="N274" s="232" t="str">
        <f>IF(TRAFFIC!M24="","",TRAFFIC!M24)</f>
        <v/>
      </c>
      <c r="O274" s="232" t="str">
        <f>IF(TRAFFIC!N24="","",TRAFFIC!N24)</f>
        <v/>
      </c>
      <c r="P274" s="232" t="str">
        <f>IF(TRAFFIC!O24="","",TRAFFIC!O24)</f>
        <v/>
      </c>
      <c r="Q274" s="232" t="str">
        <f>IF(TRAFFIC!P24="","",TRAFFIC!P24)</f>
        <v/>
      </c>
      <c r="R274" s="232" t="str">
        <f>IF(TRAFFIC!Q24="","",TRAFFIC!Q24)</f>
        <v/>
      </c>
      <c r="S274" s="232" t="str">
        <f>IF(TRAFFIC!R24="","",TRAFFIC!R24)</f>
        <v/>
      </c>
      <c r="T274" s="232" t="str">
        <f>IF(TRAFFIC!S24="","",TRAFFIC!S24)</f>
        <v/>
      </c>
      <c r="U274" s="232"/>
      <c r="V274" s="232"/>
      <c r="W274" s="232"/>
      <c r="X274" s="232"/>
      <c r="Y274" s="232"/>
      <c r="Z274" s="232"/>
      <c r="AA274" s="221" t="str">
        <f>IF(TRAFFIC!AA24="","",TRAFFIC!AA24)</f>
        <v/>
      </c>
      <c r="AB274" s="222" t="str">
        <f>IF(TRAFFIC!Z24="","",TRAFFIC!Z24)</f>
        <v/>
      </c>
      <c r="AC274" s="222" t="str">
        <f>IF(TRAFFIC!AB24="","",TRAFFIC!AB24)</f>
        <v/>
      </c>
      <c r="AD274" s="223">
        <f>IF(TRAFFIC!AC24="","",TRAFFIC!AC24)</f>
        <v>7260</v>
      </c>
      <c r="AE274" s="224" t="str">
        <f>IF(TRAFFIC!AD24="","",TRAFFIC!AD24)</f>
        <v/>
      </c>
      <c r="AF274" s="257" t="str">
        <f>IF(TRAFFIC!AE24="","",TRAFFIC!AE24)</f>
        <v/>
      </c>
    </row>
    <row r="275" spans="1:32" x14ac:dyDescent="0.15">
      <c r="A275" s="313" t="str">
        <f>IF(TRAFFIC!AE25="","","Print")</f>
        <v/>
      </c>
      <c r="B275" s="236" t="str">
        <f>IF(TRAFFIC!A25="","",TRAFFIC!A25)</f>
        <v>STREET LIGHT, PER SDE-101, E-2 H.P. SODIUM</v>
      </c>
      <c r="C275" s="232" t="str">
        <f>IF(TRAFFIC!B25="","",TRAFFIC!B25)</f>
        <v>EA</v>
      </c>
      <c r="D275" s="232" t="str">
        <f>IF(TRAFFIC!C25="","",TRAFFIC!C25)</f>
        <v/>
      </c>
      <c r="E275" s="232" t="str">
        <f>IF(TRAFFIC!D25="","",TRAFFIC!D25)</f>
        <v/>
      </c>
      <c r="F275" s="232" t="str">
        <f>IF(TRAFFIC!E25="","",TRAFFIC!E25)</f>
        <v/>
      </c>
      <c r="G275" s="232" t="str">
        <f>IF(TRAFFIC!F25="","",TRAFFIC!F25)</f>
        <v/>
      </c>
      <c r="H275" s="232" t="str">
        <f>IF(TRAFFIC!G25="","",TRAFFIC!G25)</f>
        <v/>
      </c>
      <c r="I275" s="232" t="str">
        <f>IF(TRAFFIC!H25="","",TRAFFIC!H25)</f>
        <v/>
      </c>
      <c r="J275" s="232" t="str">
        <f>IF(TRAFFIC!I25="","",TRAFFIC!I25)</f>
        <v/>
      </c>
      <c r="K275" s="232" t="str">
        <f>IF(TRAFFIC!J25="","",TRAFFIC!J25)</f>
        <v/>
      </c>
      <c r="L275" s="232" t="str">
        <f>IF(TRAFFIC!K25="","",TRAFFIC!K25)</f>
        <v/>
      </c>
      <c r="M275" s="232" t="str">
        <f>IF(TRAFFIC!L25="","",TRAFFIC!L25)</f>
        <v/>
      </c>
      <c r="N275" s="232" t="str">
        <f>IF(TRAFFIC!M25="","",TRAFFIC!M25)</f>
        <v/>
      </c>
      <c r="O275" s="232" t="str">
        <f>IF(TRAFFIC!N25="","",TRAFFIC!N25)</f>
        <v/>
      </c>
      <c r="P275" s="232" t="str">
        <f>IF(TRAFFIC!O25="","",TRAFFIC!O25)</f>
        <v/>
      </c>
      <c r="Q275" s="232" t="str">
        <f>IF(TRAFFIC!P25="","",TRAFFIC!P25)</f>
        <v/>
      </c>
      <c r="R275" s="232" t="str">
        <f>IF(TRAFFIC!Q25="","",TRAFFIC!Q25)</f>
        <v/>
      </c>
      <c r="S275" s="232" t="str">
        <f>IF(TRAFFIC!R25="","",TRAFFIC!R25)</f>
        <v/>
      </c>
      <c r="T275" s="232" t="str">
        <f>IF(TRAFFIC!S25="","",TRAFFIC!S25)</f>
        <v/>
      </c>
      <c r="U275" s="232"/>
      <c r="V275" s="232"/>
      <c r="W275" s="232"/>
      <c r="X275" s="232"/>
      <c r="Y275" s="232"/>
      <c r="Z275" s="232"/>
      <c r="AA275" s="221" t="str">
        <f>IF(TRAFFIC!AA25="","",TRAFFIC!AA25)</f>
        <v/>
      </c>
      <c r="AB275" s="222" t="str">
        <f>IF(TRAFFIC!Z25="","",TRAFFIC!Z25)</f>
        <v/>
      </c>
      <c r="AC275" s="222" t="str">
        <f>IF(TRAFFIC!AB25="","",TRAFFIC!AB25)</f>
        <v/>
      </c>
      <c r="AD275" s="223">
        <f>IF(TRAFFIC!AC25="","",TRAFFIC!AC25)</f>
        <v>7260</v>
      </c>
      <c r="AE275" s="224" t="str">
        <f>IF(TRAFFIC!AD25="","",TRAFFIC!AD25)</f>
        <v/>
      </c>
      <c r="AF275" s="257" t="str">
        <f>IF(TRAFFIC!AE25="","",TRAFFIC!AE25)</f>
        <v/>
      </c>
    </row>
    <row r="276" spans="1:32" x14ac:dyDescent="0.15">
      <c r="A276" s="313" t="str">
        <f>IF(TRAFFIC!AE26="","","Print")</f>
        <v/>
      </c>
      <c r="B276" s="236" t="str">
        <f>IF(TRAFFIC!A26="","",TRAFFIC!A26)</f>
        <v>STREET NAME SIGN, PER SDM-102</v>
      </c>
      <c r="C276" s="232" t="str">
        <f>IF(TRAFFIC!B26="","",TRAFFIC!B26)</f>
        <v>EA</v>
      </c>
      <c r="D276" s="232" t="str">
        <f>IF(TRAFFIC!C26="","",TRAFFIC!C26)</f>
        <v/>
      </c>
      <c r="E276" s="232" t="str">
        <f>IF(TRAFFIC!D26="","",TRAFFIC!D26)</f>
        <v/>
      </c>
      <c r="F276" s="232" t="str">
        <f>IF(TRAFFIC!E26="","",TRAFFIC!E26)</f>
        <v/>
      </c>
      <c r="G276" s="232" t="str">
        <f>IF(TRAFFIC!F26="","",TRAFFIC!F26)</f>
        <v/>
      </c>
      <c r="H276" s="232" t="str">
        <f>IF(TRAFFIC!G26="","",TRAFFIC!G26)</f>
        <v/>
      </c>
      <c r="I276" s="232" t="str">
        <f>IF(TRAFFIC!H26="","",TRAFFIC!H26)</f>
        <v/>
      </c>
      <c r="J276" s="232" t="str">
        <f>IF(TRAFFIC!I26="","",TRAFFIC!I26)</f>
        <v/>
      </c>
      <c r="K276" s="232" t="str">
        <f>IF(TRAFFIC!J26="","",TRAFFIC!J26)</f>
        <v/>
      </c>
      <c r="L276" s="232" t="str">
        <f>IF(TRAFFIC!K26="","",TRAFFIC!K26)</f>
        <v/>
      </c>
      <c r="M276" s="232" t="str">
        <f>IF(TRAFFIC!L26="","",TRAFFIC!L26)</f>
        <v/>
      </c>
      <c r="N276" s="232" t="str">
        <f>IF(TRAFFIC!M26="","",TRAFFIC!M26)</f>
        <v/>
      </c>
      <c r="O276" s="232" t="str">
        <f>IF(TRAFFIC!N26="","",TRAFFIC!N26)</f>
        <v/>
      </c>
      <c r="P276" s="232" t="str">
        <f>IF(TRAFFIC!O26="","",TRAFFIC!O26)</f>
        <v/>
      </c>
      <c r="Q276" s="232" t="str">
        <f>IF(TRAFFIC!P26="","",TRAFFIC!P26)</f>
        <v/>
      </c>
      <c r="R276" s="232" t="str">
        <f>IF(TRAFFIC!Q26="","",TRAFFIC!Q26)</f>
        <v/>
      </c>
      <c r="S276" s="232" t="str">
        <f>IF(TRAFFIC!R26="","",TRAFFIC!R26)</f>
        <v/>
      </c>
      <c r="T276" s="232" t="str">
        <f>IF(TRAFFIC!S26="","",TRAFFIC!S26)</f>
        <v/>
      </c>
      <c r="U276" s="232"/>
      <c r="V276" s="232"/>
      <c r="W276" s="232"/>
      <c r="X276" s="232"/>
      <c r="Y276" s="232"/>
      <c r="Z276" s="232"/>
      <c r="AA276" s="221" t="str">
        <f>IF(TRAFFIC!AA26="","",TRAFFIC!AA26)</f>
        <v/>
      </c>
      <c r="AB276" s="222" t="str">
        <f>IF(TRAFFIC!Z26="","",TRAFFIC!Z26)</f>
        <v/>
      </c>
      <c r="AC276" s="222" t="str">
        <f>IF(TRAFFIC!AB26="","",TRAFFIC!AB26)</f>
        <v/>
      </c>
      <c r="AD276" s="223">
        <f>IF(TRAFFIC!AC26="","",TRAFFIC!AC26)</f>
        <v>484</v>
      </c>
      <c r="AE276" s="224" t="str">
        <f>IF(TRAFFIC!AD26="","",TRAFFIC!AD26)</f>
        <v/>
      </c>
      <c r="AF276" s="257" t="str">
        <f>IF(TRAFFIC!AE26="","",TRAFFIC!AE26)</f>
        <v/>
      </c>
    </row>
    <row r="277" spans="1:32" x14ac:dyDescent="0.15">
      <c r="A277" s="313" t="str">
        <f>IF(TRAFFIC!AE27="","","Print")</f>
        <v/>
      </c>
      <c r="B277" s="236" t="str">
        <f>IF(TRAFFIC!A27="","",TRAFFIC!A27)</f>
        <v>STREET STRIPING</v>
      </c>
      <c r="C277" s="232" t="str">
        <f>IF(TRAFFIC!B27="","",TRAFFIC!B27)</f>
        <v>LF</v>
      </c>
      <c r="D277" s="232" t="str">
        <f>IF(TRAFFIC!C27="","",TRAFFIC!C27)</f>
        <v/>
      </c>
      <c r="E277" s="232" t="str">
        <f>IF(TRAFFIC!D27="","",TRAFFIC!D27)</f>
        <v/>
      </c>
      <c r="F277" s="232" t="str">
        <f>IF(TRAFFIC!E27="","",TRAFFIC!E27)</f>
        <v/>
      </c>
      <c r="G277" s="232" t="str">
        <f>IF(TRAFFIC!F27="","",TRAFFIC!F27)</f>
        <v xml:space="preserve"> </v>
      </c>
      <c r="H277" s="232" t="str">
        <f>IF(TRAFFIC!G27="","",TRAFFIC!G27)</f>
        <v/>
      </c>
      <c r="I277" s="232" t="str">
        <f>IF(TRAFFIC!H27="","",TRAFFIC!H27)</f>
        <v/>
      </c>
      <c r="J277" s="232" t="str">
        <f>IF(TRAFFIC!I27="","",TRAFFIC!I27)</f>
        <v/>
      </c>
      <c r="K277" s="232" t="str">
        <f>IF(TRAFFIC!J27="","",TRAFFIC!J27)</f>
        <v xml:space="preserve"> </v>
      </c>
      <c r="L277" s="232" t="str">
        <f>IF(TRAFFIC!K27="","",TRAFFIC!K27)</f>
        <v/>
      </c>
      <c r="M277" s="232" t="str">
        <f>IF(TRAFFIC!L27="","",TRAFFIC!L27)</f>
        <v/>
      </c>
      <c r="N277" s="232" t="str">
        <f>IF(TRAFFIC!M27="","",TRAFFIC!M27)</f>
        <v/>
      </c>
      <c r="O277" s="232" t="str">
        <f>IF(TRAFFIC!N27="","",TRAFFIC!N27)</f>
        <v/>
      </c>
      <c r="P277" s="232" t="str">
        <f>IF(TRAFFIC!O27="","",TRAFFIC!O27)</f>
        <v/>
      </c>
      <c r="Q277" s="232" t="str">
        <f>IF(TRAFFIC!P27="","",TRAFFIC!P27)</f>
        <v/>
      </c>
      <c r="R277" s="232" t="str">
        <f>IF(TRAFFIC!Q27="","",TRAFFIC!Q27)</f>
        <v/>
      </c>
      <c r="S277" s="232" t="str">
        <f>IF(TRAFFIC!R27="","",TRAFFIC!R27)</f>
        <v/>
      </c>
      <c r="T277" s="232" t="str">
        <f>IF(TRAFFIC!S27="","",TRAFFIC!S27)</f>
        <v/>
      </c>
      <c r="U277" s="232"/>
      <c r="V277" s="232"/>
      <c r="W277" s="232"/>
      <c r="X277" s="232"/>
      <c r="Y277" s="232"/>
      <c r="Z277" s="232"/>
      <c r="AA277" s="221" t="str">
        <f>IF(TRAFFIC!AA27="","",TRAFFIC!AA27)</f>
        <v/>
      </c>
      <c r="AB277" s="222" t="str">
        <f>IF(TRAFFIC!Z27="","",TRAFFIC!Z27)</f>
        <v/>
      </c>
      <c r="AC277" s="222" t="str">
        <f>IF(TRAFFIC!AB27="","",TRAFFIC!AB27)</f>
        <v/>
      </c>
      <c r="AD277" s="223">
        <f>IF(TRAFFIC!AC27="","",TRAFFIC!AC27)</f>
        <v>0.78649999999999998</v>
      </c>
      <c r="AE277" s="224" t="str">
        <f>IF(TRAFFIC!AD27="","",TRAFFIC!AD27)</f>
        <v/>
      </c>
      <c r="AF277" s="257" t="str">
        <f>IF(TRAFFIC!AE27="","",TRAFFIC!AE27)</f>
        <v/>
      </c>
    </row>
    <row r="278" spans="1:32" x14ac:dyDescent="0.15">
      <c r="A278" s="313" t="str">
        <f>IF(TRAFFIC!AE28="","","Print")</f>
        <v/>
      </c>
      <c r="B278" s="236" t="str">
        <f>IF(TRAFFIC!A28="","",TRAFFIC!A28)</f>
        <v>TRAFFIC SIGNAL (2X2 INTERSECTION)</v>
      </c>
      <c r="C278" s="232" t="str">
        <f>IF(TRAFFIC!B28="","",TRAFFIC!B28)</f>
        <v>LS</v>
      </c>
      <c r="D278" s="232" t="str">
        <f>IF(TRAFFIC!C28="","",TRAFFIC!C28)</f>
        <v/>
      </c>
      <c r="E278" s="232" t="str">
        <f>IF(TRAFFIC!D28="","",TRAFFIC!D28)</f>
        <v/>
      </c>
      <c r="F278" s="232" t="str">
        <f>IF(TRAFFIC!E28="","",TRAFFIC!E28)</f>
        <v/>
      </c>
      <c r="G278" s="232" t="str">
        <f>IF(TRAFFIC!F28="","",TRAFFIC!F28)</f>
        <v/>
      </c>
      <c r="H278" s="232" t="str">
        <f>IF(TRAFFIC!G28="","",TRAFFIC!G28)</f>
        <v/>
      </c>
      <c r="I278" s="232" t="str">
        <f>IF(TRAFFIC!H28="","",TRAFFIC!H28)</f>
        <v/>
      </c>
      <c r="J278" s="232" t="str">
        <f>IF(TRAFFIC!I28="","",TRAFFIC!I28)</f>
        <v/>
      </c>
      <c r="K278" s="232" t="str">
        <f>IF(TRAFFIC!J28="","",TRAFFIC!J28)</f>
        <v/>
      </c>
      <c r="L278" s="232" t="str">
        <f>IF(TRAFFIC!K28="","",TRAFFIC!K28)</f>
        <v/>
      </c>
      <c r="M278" s="232" t="str">
        <f>IF(TRAFFIC!L28="","",TRAFFIC!L28)</f>
        <v/>
      </c>
      <c r="N278" s="232" t="str">
        <f>IF(TRAFFIC!M28="","",TRAFFIC!M28)</f>
        <v/>
      </c>
      <c r="O278" s="232" t="str">
        <f>IF(TRAFFIC!N28="","",TRAFFIC!N28)</f>
        <v/>
      </c>
      <c r="P278" s="232" t="str">
        <f>IF(TRAFFIC!O28="","",TRAFFIC!O28)</f>
        <v/>
      </c>
      <c r="Q278" s="232" t="str">
        <f>IF(TRAFFIC!P28="","",TRAFFIC!P28)</f>
        <v/>
      </c>
      <c r="R278" s="232" t="str">
        <f>IF(TRAFFIC!Q28="","",TRAFFIC!Q28)</f>
        <v/>
      </c>
      <c r="S278" s="232" t="str">
        <f>IF(TRAFFIC!R28="","",TRAFFIC!R28)</f>
        <v/>
      </c>
      <c r="T278" s="232" t="str">
        <f>IF(TRAFFIC!S28="","",TRAFFIC!S28)</f>
        <v/>
      </c>
      <c r="U278" s="232"/>
      <c r="V278" s="232"/>
      <c r="W278" s="232"/>
      <c r="X278" s="232"/>
      <c r="Y278" s="232"/>
      <c r="Z278" s="232"/>
      <c r="AA278" s="221" t="str">
        <f>IF(TRAFFIC!AA28="","",TRAFFIC!AA28)</f>
        <v/>
      </c>
      <c r="AB278" s="222" t="str">
        <f>IF(TRAFFIC!Z28="","",TRAFFIC!Z28)</f>
        <v/>
      </c>
      <c r="AC278" s="222" t="str">
        <f>IF(TRAFFIC!AB28="","",TRAFFIC!AB28)</f>
        <v/>
      </c>
      <c r="AD278" s="223">
        <f>IF(TRAFFIC!AC28="","",TRAFFIC!AC28)</f>
        <v>127050</v>
      </c>
      <c r="AE278" s="224" t="str">
        <f>IF(TRAFFIC!AD28="","",TRAFFIC!AD28)</f>
        <v/>
      </c>
      <c r="AF278" s="257" t="str">
        <f>IF(TRAFFIC!AE28="","",TRAFFIC!AE28)</f>
        <v/>
      </c>
    </row>
    <row r="279" spans="1:32" x14ac:dyDescent="0.15">
      <c r="A279" s="313" t="str">
        <f>IF(TRAFFIC!AE29="","","Print")</f>
        <v/>
      </c>
      <c r="B279" s="236" t="str">
        <f>IF(TRAFFIC!A29="","",TRAFFIC!A29)</f>
        <v>TRAFFIC SIGNAL (4X2 INTERSECTION)</v>
      </c>
      <c r="C279" s="232" t="str">
        <f>IF(TRAFFIC!B29="","",TRAFFIC!B29)</f>
        <v>LS</v>
      </c>
      <c r="D279" s="232" t="str">
        <f>IF(TRAFFIC!C29="","",TRAFFIC!C29)</f>
        <v/>
      </c>
      <c r="E279" s="232" t="str">
        <f>IF(TRAFFIC!D29="","",TRAFFIC!D29)</f>
        <v/>
      </c>
      <c r="F279" s="232" t="str">
        <f>IF(TRAFFIC!E29="","",TRAFFIC!E29)</f>
        <v/>
      </c>
      <c r="G279" s="232" t="str">
        <f>IF(TRAFFIC!F29="","",TRAFFIC!F29)</f>
        <v/>
      </c>
      <c r="H279" s="232" t="str">
        <f>IF(TRAFFIC!G29="","",TRAFFIC!G29)</f>
        <v/>
      </c>
      <c r="I279" s="232" t="str">
        <f>IF(TRAFFIC!H29="","",TRAFFIC!H29)</f>
        <v/>
      </c>
      <c r="J279" s="232" t="str">
        <f>IF(TRAFFIC!I29="","",TRAFFIC!I29)</f>
        <v/>
      </c>
      <c r="K279" s="232" t="str">
        <f>IF(TRAFFIC!J29="","",TRAFFIC!J29)</f>
        <v/>
      </c>
      <c r="L279" s="232" t="str">
        <f>IF(TRAFFIC!K29="","",TRAFFIC!K29)</f>
        <v/>
      </c>
      <c r="M279" s="232" t="str">
        <f>IF(TRAFFIC!L29="","",TRAFFIC!L29)</f>
        <v/>
      </c>
      <c r="N279" s="232" t="str">
        <f>IF(TRAFFIC!M29="","",TRAFFIC!M29)</f>
        <v/>
      </c>
      <c r="O279" s="232" t="str">
        <f>IF(TRAFFIC!N29="","",TRAFFIC!N29)</f>
        <v/>
      </c>
      <c r="P279" s="232" t="str">
        <f>IF(TRAFFIC!O29="","",TRAFFIC!O29)</f>
        <v/>
      </c>
      <c r="Q279" s="232" t="str">
        <f>IF(TRAFFIC!P29="","",TRAFFIC!P29)</f>
        <v/>
      </c>
      <c r="R279" s="232" t="str">
        <f>IF(TRAFFIC!Q29="","",TRAFFIC!Q29)</f>
        <v/>
      </c>
      <c r="S279" s="232" t="str">
        <f>IF(TRAFFIC!R29="","",TRAFFIC!R29)</f>
        <v/>
      </c>
      <c r="T279" s="232" t="str">
        <f>IF(TRAFFIC!S29="","",TRAFFIC!S29)</f>
        <v/>
      </c>
      <c r="U279" s="232"/>
      <c r="V279" s="232"/>
      <c r="W279" s="232"/>
      <c r="X279" s="232"/>
      <c r="Y279" s="232"/>
      <c r="Z279" s="232"/>
      <c r="AA279" s="221" t="str">
        <f>IF(TRAFFIC!AA29="","",TRAFFIC!AA29)</f>
        <v/>
      </c>
      <c r="AB279" s="222" t="str">
        <f>IF(TRAFFIC!Z29="","",TRAFFIC!Z29)</f>
        <v/>
      </c>
      <c r="AC279" s="222" t="str">
        <f>IF(TRAFFIC!AB29="","",TRAFFIC!AB29)</f>
        <v/>
      </c>
      <c r="AD279" s="223">
        <f>IF(TRAFFIC!AC29="","",TRAFFIC!AC29)</f>
        <v>139150</v>
      </c>
      <c r="AE279" s="224" t="str">
        <f>IF(TRAFFIC!AD29="","",TRAFFIC!AD29)</f>
        <v/>
      </c>
      <c r="AF279" s="257" t="str">
        <f>IF(TRAFFIC!AE29="","",TRAFFIC!AE29)</f>
        <v/>
      </c>
    </row>
    <row r="280" spans="1:32" x14ac:dyDescent="0.15">
      <c r="A280" s="313" t="str">
        <f>IF(TRAFFIC!AE30="","","Print")</f>
        <v/>
      </c>
      <c r="B280" s="236" t="str">
        <f>IF(TRAFFIC!A30="","",TRAFFIC!A30)</f>
        <v>TRAFFIC SIGNAL (4X4 INTERSECTION)</v>
      </c>
      <c r="C280" s="232" t="str">
        <f>IF(TRAFFIC!B30="","",TRAFFIC!B30)</f>
        <v>LS</v>
      </c>
      <c r="D280" s="232" t="str">
        <f>IF(TRAFFIC!C30="","",TRAFFIC!C30)</f>
        <v/>
      </c>
      <c r="E280" s="232" t="str">
        <f>IF(TRAFFIC!D30="","",TRAFFIC!D30)</f>
        <v/>
      </c>
      <c r="F280" s="232" t="str">
        <f>IF(TRAFFIC!E30="","",TRAFFIC!E30)</f>
        <v/>
      </c>
      <c r="G280" s="232" t="str">
        <f>IF(TRAFFIC!F30="","",TRAFFIC!F30)</f>
        <v/>
      </c>
      <c r="H280" s="232" t="str">
        <f>IF(TRAFFIC!G30="","",TRAFFIC!G30)</f>
        <v/>
      </c>
      <c r="I280" s="232" t="str">
        <f>IF(TRAFFIC!H30="","",TRAFFIC!H30)</f>
        <v/>
      </c>
      <c r="J280" s="232" t="str">
        <f>IF(TRAFFIC!I30="","",TRAFFIC!I30)</f>
        <v/>
      </c>
      <c r="K280" s="232" t="str">
        <f>IF(TRAFFIC!J30="","",TRAFFIC!J30)</f>
        <v/>
      </c>
      <c r="L280" s="232" t="str">
        <f>IF(TRAFFIC!K30="","",TRAFFIC!K30)</f>
        <v/>
      </c>
      <c r="M280" s="232" t="str">
        <f>IF(TRAFFIC!L30="","",TRAFFIC!L30)</f>
        <v/>
      </c>
      <c r="N280" s="232" t="str">
        <f>IF(TRAFFIC!M30="","",TRAFFIC!M30)</f>
        <v/>
      </c>
      <c r="O280" s="232" t="str">
        <f>IF(TRAFFIC!N30="","",TRAFFIC!N30)</f>
        <v/>
      </c>
      <c r="P280" s="232" t="str">
        <f>IF(TRAFFIC!O30="","",TRAFFIC!O30)</f>
        <v/>
      </c>
      <c r="Q280" s="232" t="str">
        <f>IF(TRAFFIC!P30="","",TRAFFIC!P30)</f>
        <v/>
      </c>
      <c r="R280" s="232" t="str">
        <f>IF(TRAFFIC!Q30="","",TRAFFIC!Q30)</f>
        <v/>
      </c>
      <c r="S280" s="232" t="str">
        <f>IF(TRAFFIC!R30="","",TRAFFIC!R30)</f>
        <v/>
      </c>
      <c r="T280" s="232" t="str">
        <f>IF(TRAFFIC!S30="","",TRAFFIC!S30)</f>
        <v/>
      </c>
      <c r="U280" s="232"/>
      <c r="V280" s="232"/>
      <c r="W280" s="232"/>
      <c r="X280" s="232"/>
      <c r="Y280" s="232"/>
      <c r="Z280" s="232"/>
      <c r="AA280" s="221" t="str">
        <f>IF(TRAFFIC!AA30="","",TRAFFIC!AA30)</f>
        <v/>
      </c>
      <c r="AB280" s="222" t="str">
        <f>IF(TRAFFIC!Z30="","",TRAFFIC!Z30)</f>
        <v/>
      </c>
      <c r="AC280" s="222" t="str">
        <f>IF(TRAFFIC!AB30="","",TRAFFIC!AB30)</f>
        <v/>
      </c>
      <c r="AD280" s="223">
        <f>IF(TRAFFIC!AC30="","",TRAFFIC!AC30)</f>
        <v>145200</v>
      </c>
      <c r="AE280" s="224" t="str">
        <f>IF(TRAFFIC!AD30="","",TRAFFIC!AD30)</f>
        <v/>
      </c>
      <c r="AF280" s="257" t="str">
        <f>IF(TRAFFIC!AE30="","",TRAFFIC!AE30)</f>
        <v/>
      </c>
    </row>
    <row r="281" spans="1:32" x14ac:dyDescent="0.15">
      <c r="A281" s="313" t="str">
        <f>IF(TRAFFIC!AE31="","","Print")</f>
        <v/>
      </c>
      <c r="B281" s="236" t="str">
        <f>IF(TRAFFIC!A31="","",TRAFFIC!A31)</f>
        <v>TRAFFIC SIGNAL (4X6 INTERSECTION)</v>
      </c>
      <c r="C281" s="232" t="str">
        <f>IF(TRAFFIC!B31="","",TRAFFIC!B31)</f>
        <v>LS</v>
      </c>
      <c r="D281" s="232" t="str">
        <f>IF(TRAFFIC!C31="","",TRAFFIC!C31)</f>
        <v/>
      </c>
      <c r="E281" s="232" t="str">
        <f>IF(TRAFFIC!D31="","",TRAFFIC!D31)</f>
        <v/>
      </c>
      <c r="F281" s="232" t="str">
        <f>IF(TRAFFIC!E31="","",TRAFFIC!E31)</f>
        <v/>
      </c>
      <c r="G281" s="232" t="str">
        <f>IF(TRAFFIC!F31="","",TRAFFIC!F31)</f>
        <v/>
      </c>
      <c r="H281" s="232" t="str">
        <f>IF(TRAFFIC!G31="","",TRAFFIC!G31)</f>
        <v/>
      </c>
      <c r="I281" s="232" t="str">
        <f>IF(TRAFFIC!H31="","",TRAFFIC!H31)</f>
        <v/>
      </c>
      <c r="J281" s="232" t="str">
        <f>IF(TRAFFIC!I31="","",TRAFFIC!I31)</f>
        <v/>
      </c>
      <c r="K281" s="232" t="str">
        <f>IF(TRAFFIC!J31="","",TRAFFIC!J31)</f>
        <v/>
      </c>
      <c r="L281" s="232" t="str">
        <f>IF(TRAFFIC!K31="","",TRAFFIC!K31)</f>
        <v/>
      </c>
      <c r="M281" s="232" t="str">
        <f>IF(TRAFFIC!L31="","",TRAFFIC!L31)</f>
        <v/>
      </c>
      <c r="N281" s="232" t="str">
        <f>IF(TRAFFIC!M31="","",TRAFFIC!M31)</f>
        <v/>
      </c>
      <c r="O281" s="232" t="str">
        <f>IF(TRAFFIC!N31="","",TRAFFIC!N31)</f>
        <v/>
      </c>
      <c r="P281" s="232" t="str">
        <f>IF(TRAFFIC!O31="","",TRAFFIC!O31)</f>
        <v/>
      </c>
      <c r="Q281" s="232" t="str">
        <f>IF(TRAFFIC!P31="","",TRAFFIC!P31)</f>
        <v/>
      </c>
      <c r="R281" s="232" t="str">
        <f>IF(TRAFFIC!Q31="","",TRAFFIC!Q31)</f>
        <v/>
      </c>
      <c r="S281" s="232" t="str">
        <f>IF(TRAFFIC!R31="","",TRAFFIC!R31)</f>
        <v/>
      </c>
      <c r="T281" s="232" t="str">
        <f>IF(TRAFFIC!S31="","",TRAFFIC!S31)</f>
        <v/>
      </c>
      <c r="U281" s="232"/>
      <c r="V281" s="232"/>
      <c r="W281" s="232"/>
      <c r="X281" s="232"/>
      <c r="Y281" s="232"/>
      <c r="Z281" s="232"/>
      <c r="AA281" s="221" t="str">
        <f>IF(TRAFFIC!AA31="","",TRAFFIC!AA31)</f>
        <v/>
      </c>
      <c r="AB281" s="222" t="str">
        <f>IF(TRAFFIC!Z31="","",TRAFFIC!Z31)</f>
        <v/>
      </c>
      <c r="AC281" s="222" t="str">
        <f>IF(TRAFFIC!AB31="","",TRAFFIC!AB31)</f>
        <v/>
      </c>
      <c r="AD281" s="223">
        <f>IF(TRAFFIC!AC31="","",TRAFFIC!AC31)</f>
        <v>157300</v>
      </c>
      <c r="AE281" s="224" t="str">
        <f>IF(TRAFFIC!AD31="","",TRAFFIC!AD31)</f>
        <v/>
      </c>
      <c r="AF281" s="257" t="str">
        <f>IF(TRAFFIC!AE31="","",TRAFFIC!AE31)</f>
        <v/>
      </c>
    </row>
    <row r="282" spans="1:32" x14ac:dyDescent="0.15">
      <c r="A282" s="313" t="str">
        <f>IF(TRAFFIC!AE32="","","Print")</f>
        <v/>
      </c>
      <c r="B282" s="236" t="str">
        <f>IF(TRAFFIC!A32="","",TRAFFIC!A32)</f>
        <v>TRAFFIC SIGNAL (6X6 INTERSECTION)</v>
      </c>
      <c r="C282" s="232" t="str">
        <f>IF(TRAFFIC!B32="","",TRAFFIC!B32)</f>
        <v>LS</v>
      </c>
      <c r="D282" s="232" t="str">
        <f>IF(TRAFFIC!C32="","",TRAFFIC!C32)</f>
        <v/>
      </c>
      <c r="E282" s="232" t="str">
        <f>IF(TRAFFIC!D32="","",TRAFFIC!D32)</f>
        <v/>
      </c>
      <c r="F282" s="232" t="str">
        <f>IF(TRAFFIC!E32="","",TRAFFIC!E32)</f>
        <v/>
      </c>
      <c r="G282" s="232" t="str">
        <f>IF(TRAFFIC!F32="","",TRAFFIC!F32)</f>
        <v/>
      </c>
      <c r="H282" s="232" t="str">
        <f>IF(TRAFFIC!G32="","",TRAFFIC!G32)</f>
        <v/>
      </c>
      <c r="I282" s="232" t="str">
        <f>IF(TRAFFIC!H32="","",TRAFFIC!H32)</f>
        <v/>
      </c>
      <c r="J282" s="232" t="str">
        <f>IF(TRAFFIC!I32="","",TRAFFIC!I32)</f>
        <v/>
      </c>
      <c r="K282" s="232" t="str">
        <f>IF(TRAFFIC!J32="","",TRAFFIC!J32)</f>
        <v/>
      </c>
      <c r="L282" s="232" t="str">
        <f>IF(TRAFFIC!K32="","",TRAFFIC!K32)</f>
        <v/>
      </c>
      <c r="M282" s="232" t="str">
        <f>IF(TRAFFIC!L32="","",TRAFFIC!L32)</f>
        <v/>
      </c>
      <c r="N282" s="232" t="str">
        <f>IF(TRAFFIC!M32="","",TRAFFIC!M32)</f>
        <v/>
      </c>
      <c r="O282" s="232" t="str">
        <f>IF(TRAFFIC!N32="","",TRAFFIC!N32)</f>
        <v/>
      </c>
      <c r="P282" s="232" t="str">
        <f>IF(TRAFFIC!O32="","",TRAFFIC!O32)</f>
        <v/>
      </c>
      <c r="Q282" s="232" t="str">
        <f>IF(TRAFFIC!P32="","",TRAFFIC!P32)</f>
        <v/>
      </c>
      <c r="R282" s="232" t="str">
        <f>IF(TRAFFIC!Q32="","",TRAFFIC!Q32)</f>
        <v/>
      </c>
      <c r="S282" s="232" t="str">
        <f>IF(TRAFFIC!R32="","",TRAFFIC!R32)</f>
        <v/>
      </c>
      <c r="T282" s="232" t="str">
        <f>IF(TRAFFIC!S32="","",TRAFFIC!S32)</f>
        <v/>
      </c>
      <c r="U282" s="232"/>
      <c r="V282" s="232"/>
      <c r="W282" s="232"/>
      <c r="X282" s="232"/>
      <c r="Y282" s="232"/>
      <c r="Z282" s="232"/>
      <c r="AA282" s="221" t="str">
        <f>IF(TRAFFIC!AA32="","",TRAFFIC!AA32)</f>
        <v/>
      </c>
      <c r="AB282" s="222" t="str">
        <f>IF(TRAFFIC!Z32="","",TRAFFIC!Z32)</f>
        <v/>
      </c>
      <c r="AC282" s="222" t="str">
        <f>IF(TRAFFIC!AB32="","",TRAFFIC!AB32)</f>
        <v/>
      </c>
      <c r="AD282" s="223">
        <f>IF(TRAFFIC!AC32="","",TRAFFIC!AC32)</f>
        <v>169400</v>
      </c>
      <c r="AE282" s="224" t="str">
        <f>IF(TRAFFIC!AD32="","",TRAFFIC!AD32)</f>
        <v/>
      </c>
      <c r="AF282" s="257" t="str">
        <f>IF(TRAFFIC!AE32="","",TRAFFIC!AE32)</f>
        <v/>
      </c>
    </row>
    <row r="283" spans="1:32" x14ac:dyDescent="0.15">
      <c r="A283" s="313" t="str">
        <f>IF(TRAFFIC!AE33="","","Print")</f>
        <v/>
      </c>
      <c r="B283" s="236" t="str">
        <f>IF(TRAFFIC!A33="","",TRAFFIC!A33)</f>
        <v>TRAFFIC SIGNAL (8X6 INTERSECTION)</v>
      </c>
      <c r="C283" s="232" t="str">
        <f>IF(TRAFFIC!B33="","",TRAFFIC!B33)</f>
        <v>LS</v>
      </c>
      <c r="D283" s="232" t="str">
        <f>IF(TRAFFIC!C33="","",TRAFFIC!C33)</f>
        <v/>
      </c>
      <c r="E283" s="232" t="str">
        <f>IF(TRAFFIC!D33="","",TRAFFIC!D33)</f>
        <v/>
      </c>
      <c r="F283" s="232" t="str">
        <f>IF(TRAFFIC!E33="","",TRAFFIC!E33)</f>
        <v/>
      </c>
      <c r="G283" s="232" t="str">
        <f>IF(TRAFFIC!F33="","",TRAFFIC!F33)</f>
        <v/>
      </c>
      <c r="H283" s="232" t="str">
        <f>IF(TRAFFIC!G33="","",TRAFFIC!G33)</f>
        <v/>
      </c>
      <c r="I283" s="232" t="str">
        <f>IF(TRAFFIC!H33="","",TRAFFIC!H33)</f>
        <v/>
      </c>
      <c r="J283" s="232" t="str">
        <f>IF(TRAFFIC!I33="","",TRAFFIC!I33)</f>
        <v/>
      </c>
      <c r="K283" s="232" t="str">
        <f>IF(TRAFFIC!J33="","",TRAFFIC!J33)</f>
        <v/>
      </c>
      <c r="L283" s="232" t="str">
        <f>IF(TRAFFIC!K33="","",TRAFFIC!K33)</f>
        <v/>
      </c>
      <c r="M283" s="232" t="str">
        <f>IF(TRAFFIC!L33="","",TRAFFIC!L33)</f>
        <v/>
      </c>
      <c r="N283" s="232" t="str">
        <f>IF(TRAFFIC!M33="","",TRAFFIC!M33)</f>
        <v/>
      </c>
      <c r="O283" s="232" t="str">
        <f>IF(TRAFFIC!N33="","",TRAFFIC!N33)</f>
        <v/>
      </c>
      <c r="P283" s="232" t="str">
        <f>IF(TRAFFIC!O33="","",TRAFFIC!O33)</f>
        <v/>
      </c>
      <c r="Q283" s="232" t="str">
        <f>IF(TRAFFIC!P33="","",TRAFFIC!P33)</f>
        <v/>
      </c>
      <c r="R283" s="232" t="str">
        <f>IF(TRAFFIC!Q33="","",TRAFFIC!Q33)</f>
        <v/>
      </c>
      <c r="S283" s="232" t="str">
        <f>IF(TRAFFIC!R33="","",TRAFFIC!R33)</f>
        <v/>
      </c>
      <c r="T283" s="232" t="str">
        <f>IF(TRAFFIC!S33="","",TRAFFIC!S33)</f>
        <v/>
      </c>
      <c r="U283" s="232"/>
      <c r="V283" s="232"/>
      <c r="W283" s="232"/>
      <c r="X283" s="232"/>
      <c r="Y283" s="232"/>
      <c r="Z283" s="232"/>
      <c r="AA283" s="221" t="str">
        <f>IF(TRAFFIC!AA33="","",TRAFFIC!AA33)</f>
        <v/>
      </c>
      <c r="AB283" s="222" t="str">
        <f>IF(TRAFFIC!Z33="","",TRAFFIC!Z33)</f>
        <v/>
      </c>
      <c r="AC283" s="222" t="str">
        <f>IF(TRAFFIC!AB33="","",TRAFFIC!AB33)</f>
        <v/>
      </c>
      <c r="AD283" s="223">
        <f>IF(TRAFFIC!AC33="","",TRAFFIC!AC33)</f>
        <v>278300</v>
      </c>
      <c r="AE283" s="224" t="str">
        <f>IF(TRAFFIC!AD33="","",TRAFFIC!AD33)</f>
        <v/>
      </c>
      <c r="AF283" s="257" t="str">
        <f>IF(TRAFFIC!AE33="","",TRAFFIC!AE33)</f>
        <v/>
      </c>
    </row>
    <row r="284" spans="1:32" x14ac:dyDescent="0.15">
      <c r="A284" s="313" t="str">
        <f>IF(TRAFFIC!AE34="","","Print")</f>
        <v/>
      </c>
      <c r="B284" s="236" t="str">
        <f>IF(TRAFFIC!A34="","",TRAFFIC!A34)</f>
        <v>TRAFFIC SIGNAL INTERCONNECTION</v>
      </c>
      <c r="C284" s="232" t="str">
        <f>IF(TRAFFIC!B34="","",TRAFFIC!B34)</f>
        <v>LF</v>
      </c>
      <c r="D284" s="232" t="str">
        <f>IF(TRAFFIC!C34="","",TRAFFIC!C34)</f>
        <v/>
      </c>
      <c r="E284" s="232" t="str">
        <f>IF(TRAFFIC!D34="","",TRAFFIC!D34)</f>
        <v/>
      </c>
      <c r="F284" s="232" t="str">
        <f>IF(TRAFFIC!E34="","",TRAFFIC!E34)</f>
        <v/>
      </c>
      <c r="G284" s="232" t="str">
        <f>IF(TRAFFIC!F34="","",TRAFFIC!F34)</f>
        <v/>
      </c>
      <c r="H284" s="232" t="str">
        <f>IF(TRAFFIC!G34="","",TRAFFIC!G34)</f>
        <v/>
      </c>
      <c r="I284" s="232" t="str">
        <f>IF(TRAFFIC!H34="","",TRAFFIC!H34)</f>
        <v/>
      </c>
      <c r="J284" s="232" t="str">
        <f>IF(TRAFFIC!I34="","",TRAFFIC!I34)</f>
        <v/>
      </c>
      <c r="K284" s="232" t="str">
        <f>IF(TRAFFIC!J34="","",TRAFFIC!J34)</f>
        <v/>
      </c>
      <c r="L284" s="232" t="str">
        <f>IF(TRAFFIC!K34="","",TRAFFIC!K34)</f>
        <v/>
      </c>
      <c r="M284" s="232" t="str">
        <f>IF(TRAFFIC!L34="","",TRAFFIC!L34)</f>
        <v/>
      </c>
      <c r="N284" s="232" t="str">
        <f>IF(TRAFFIC!M34="","",TRAFFIC!M34)</f>
        <v/>
      </c>
      <c r="O284" s="232" t="str">
        <f>IF(TRAFFIC!N34="","",TRAFFIC!N34)</f>
        <v/>
      </c>
      <c r="P284" s="232" t="str">
        <f>IF(TRAFFIC!O34="","",TRAFFIC!O34)</f>
        <v/>
      </c>
      <c r="Q284" s="232" t="str">
        <f>IF(TRAFFIC!P34="","",TRAFFIC!P34)</f>
        <v/>
      </c>
      <c r="R284" s="232" t="str">
        <f>IF(TRAFFIC!Q34="","",TRAFFIC!Q34)</f>
        <v/>
      </c>
      <c r="S284" s="232" t="str">
        <f>IF(TRAFFIC!R34="","",TRAFFIC!R34)</f>
        <v/>
      </c>
      <c r="T284" s="232" t="str">
        <f>IF(TRAFFIC!S34="","",TRAFFIC!S34)</f>
        <v/>
      </c>
      <c r="U284" s="232"/>
      <c r="V284" s="232"/>
      <c r="W284" s="232"/>
      <c r="X284" s="232"/>
      <c r="Y284" s="232"/>
      <c r="Z284" s="232"/>
      <c r="AA284" s="221" t="str">
        <f>IF(TRAFFIC!AA34="","",TRAFFIC!AA34)</f>
        <v/>
      </c>
      <c r="AB284" s="222" t="str">
        <f>IF(TRAFFIC!Z34="","",TRAFFIC!Z34)</f>
        <v/>
      </c>
      <c r="AC284" s="222" t="str">
        <f>IF(TRAFFIC!AB34="","",TRAFFIC!AB34)</f>
        <v/>
      </c>
      <c r="AD284" s="223">
        <f>IF(TRAFFIC!AC34="","",TRAFFIC!AC34)</f>
        <v>18.149999999999999</v>
      </c>
      <c r="AE284" s="224" t="str">
        <f>IF(TRAFFIC!AD34="","",TRAFFIC!AD34)</f>
        <v/>
      </c>
      <c r="AF284" s="257" t="str">
        <f>IF(TRAFFIC!AE34="","",TRAFFIC!AE34)</f>
        <v/>
      </c>
    </row>
    <row r="285" spans="1:32" x14ac:dyDescent="0.15">
      <c r="A285" s="313" t="str">
        <f>IF(TRAFFIC!AE35="","","Print")</f>
        <v/>
      </c>
      <c r="B285" s="236" t="str">
        <f>IF(TRAFFIC!A35="","",TRAFFIC!A35)</f>
        <v>BIKE LANE SIGNING AND STRIPING</v>
      </c>
      <c r="C285" s="232" t="str">
        <f>IF(TRAFFIC!B35="","",TRAFFIC!B35)</f>
        <v>MI</v>
      </c>
      <c r="D285" s="232" t="str">
        <f>IF(TRAFFIC!C35="","",TRAFFIC!C35)</f>
        <v/>
      </c>
      <c r="E285" s="232" t="str">
        <f>IF(TRAFFIC!D35="","",TRAFFIC!D35)</f>
        <v/>
      </c>
      <c r="F285" s="232" t="str">
        <f>IF(TRAFFIC!E35="","",TRAFFIC!E35)</f>
        <v/>
      </c>
      <c r="G285" s="232" t="str">
        <f>IF(TRAFFIC!F35="","",TRAFFIC!F35)</f>
        <v/>
      </c>
      <c r="H285" s="232" t="str">
        <f>IF(TRAFFIC!G35="","",TRAFFIC!G35)</f>
        <v/>
      </c>
      <c r="I285" s="232" t="str">
        <f>IF(TRAFFIC!H35="","",TRAFFIC!H35)</f>
        <v/>
      </c>
      <c r="J285" s="232" t="str">
        <f>IF(TRAFFIC!I35="","",TRAFFIC!I35)</f>
        <v/>
      </c>
      <c r="K285" s="232" t="str">
        <f>IF(TRAFFIC!J35="","",TRAFFIC!J35)</f>
        <v/>
      </c>
      <c r="L285" s="232" t="str">
        <f>IF(TRAFFIC!K35="","",TRAFFIC!K35)</f>
        <v/>
      </c>
      <c r="M285" s="232" t="str">
        <f>IF(TRAFFIC!L35="","",TRAFFIC!L35)</f>
        <v/>
      </c>
      <c r="N285" s="232" t="str">
        <f>IF(TRAFFIC!M35="","",TRAFFIC!M35)</f>
        <v/>
      </c>
      <c r="O285" s="232" t="str">
        <f>IF(TRAFFIC!N35="","",TRAFFIC!N35)</f>
        <v/>
      </c>
      <c r="P285" s="232" t="str">
        <f>IF(TRAFFIC!O35="","",TRAFFIC!O35)</f>
        <v/>
      </c>
      <c r="Q285" s="232" t="str">
        <f>IF(TRAFFIC!P35="","",TRAFFIC!P35)</f>
        <v/>
      </c>
      <c r="R285" s="232" t="str">
        <f>IF(TRAFFIC!Q35="","",TRAFFIC!Q35)</f>
        <v/>
      </c>
      <c r="S285" s="232" t="str">
        <f>IF(TRAFFIC!R35="","",TRAFFIC!R35)</f>
        <v/>
      </c>
      <c r="T285" s="232" t="str">
        <f>IF(TRAFFIC!S35="","",TRAFFIC!S35)</f>
        <v/>
      </c>
      <c r="U285" s="232"/>
      <c r="V285" s="232"/>
      <c r="W285" s="232"/>
      <c r="X285" s="232"/>
      <c r="Y285" s="232"/>
      <c r="Z285" s="232"/>
      <c r="AA285" s="221" t="str">
        <f>IF(TRAFFIC!AA35="","",TRAFFIC!AA35)</f>
        <v/>
      </c>
      <c r="AB285" s="222" t="str">
        <f>IF(TRAFFIC!Z35="","",TRAFFIC!Z35)</f>
        <v/>
      </c>
      <c r="AC285" s="222" t="str">
        <f>IF(TRAFFIC!AB35="","",TRAFFIC!AB35)</f>
        <v/>
      </c>
      <c r="AD285" s="223">
        <f>IF(TRAFFIC!AC35="","",TRAFFIC!AC35)</f>
        <v>2420</v>
      </c>
      <c r="AE285" s="224" t="str">
        <f>IF(TRAFFIC!AD35="","",TRAFFIC!AD35)</f>
        <v/>
      </c>
      <c r="AF285" s="257" t="str">
        <f>IF(TRAFFIC!AE35="","",TRAFFIC!AE35)</f>
        <v/>
      </c>
    </row>
    <row r="286" spans="1:32" x14ac:dyDescent="0.15">
      <c r="A286" s="313" t="str">
        <f>IF(TRAFFIC!AE36="","","Print")</f>
        <v/>
      </c>
      <c r="B286" s="236" t="str">
        <f>IF(TRAFFIC!A36="","",TRAFFIC!A36)</f>
        <v>FLASHING ARROW BOARD/ELECTRIC MESSAGE SIGN</v>
      </c>
      <c r="C286" s="232" t="str">
        <f>IF(TRAFFIC!B36="","",TRAFFIC!B36)</f>
        <v>LS</v>
      </c>
      <c r="D286" s="232" t="str">
        <f>IF(TRAFFIC!C36="","",TRAFFIC!C36)</f>
        <v/>
      </c>
      <c r="E286" s="232" t="str">
        <f>IF(TRAFFIC!D36="","",TRAFFIC!D36)</f>
        <v/>
      </c>
      <c r="F286" s="232" t="str">
        <f>IF(TRAFFIC!E36="","",TRAFFIC!E36)</f>
        <v/>
      </c>
      <c r="G286" s="232" t="str">
        <f>IF(TRAFFIC!F36="","",TRAFFIC!F36)</f>
        <v/>
      </c>
      <c r="H286" s="232" t="str">
        <f>IF(TRAFFIC!G36="","",TRAFFIC!G36)</f>
        <v/>
      </c>
      <c r="I286" s="232" t="str">
        <f>IF(TRAFFIC!H36="","",TRAFFIC!H36)</f>
        <v/>
      </c>
      <c r="J286" s="232" t="str">
        <f>IF(TRAFFIC!I36="","",TRAFFIC!I36)</f>
        <v/>
      </c>
      <c r="K286" s="232" t="str">
        <f>IF(TRAFFIC!J36="","",TRAFFIC!J36)</f>
        <v/>
      </c>
      <c r="L286" s="232" t="str">
        <f>IF(TRAFFIC!K36="","",TRAFFIC!K36)</f>
        <v/>
      </c>
      <c r="M286" s="232" t="str">
        <f>IF(TRAFFIC!L36="","",TRAFFIC!L36)</f>
        <v/>
      </c>
      <c r="N286" s="232" t="str">
        <f>IF(TRAFFIC!M36="","",TRAFFIC!M36)</f>
        <v/>
      </c>
      <c r="O286" s="232" t="str">
        <f>IF(TRAFFIC!N36="","",TRAFFIC!N36)</f>
        <v/>
      </c>
      <c r="P286" s="232" t="str">
        <f>IF(TRAFFIC!O36="","",TRAFFIC!O36)</f>
        <v/>
      </c>
      <c r="Q286" s="232" t="str">
        <f>IF(TRAFFIC!P36="","",TRAFFIC!P36)</f>
        <v/>
      </c>
      <c r="R286" s="232" t="str">
        <f>IF(TRAFFIC!Q36="","",TRAFFIC!Q36)</f>
        <v/>
      </c>
      <c r="S286" s="232" t="str">
        <f>IF(TRAFFIC!R36="","",TRAFFIC!R36)</f>
        <v/>
      </c>
      <c r="T286" s="232" t="str">
        <f>IF(TRAFFIC!S36="","",TRAFFIC!S36)</f>
        <v/>
      </c>
      <c r="U286" s="232"/>
      <c r="V286" s="232"/>
      <c r="W286" s="232"/>
      <c r="X286" s="232"/>
      <c r="Y286" s="232"/>
      <c r="Z286" s="232"/>
      <c r="AA286" s="221" t="str">
        <f>IF(TRAFFIC!AA36="","",TRAFFIC!AA36)</f>
        <v/>
      </c>
      <c r="AB286" s="222" t="str">
        <f>IF(TRAFFIC!Z36="","",TRAFFIC!Z36)</f>
        <v/>
      </c>
      <c r="AC286" s="222" t="str">
        <f>IF(TRAFFIC!AB36="","",TRAFFIC!AB36)</f>
        <v/>
      </c>
      <c r="AD286" s="223">
        <f>IF(TRAFFIC!AC36="","",TRAFFIC!AC36)</f>
        <v>2000</v>
      </c>
      <c r="AE286" s="224" t="str">
        <f>IF(TRAFFIC!AD36="","",TRAFFIC!AD36)</f>
        <v/>
      </c>
      <c r="AF286" s="257" t="str">
        <f>IF(TRAFFIC!AE36="","",TRAFFIC!AE36)</f>
        <v/>
      </c>
    </row>
    <row r="287" spans="1:32" x14ac:dyDescent="0.15">
      <c r="A287" s="313" t="str">
        <f>IF(TRAFFIC!AE37="","","Print")</f>
        <v/>
      </c>
      <c r="B287" s="236" t="str">
        <f>IF(TRAFFIC!A37="","",TRAFFIC!A37)</f>
        <v>ADDITIONAL ITEM</v>
      </c>
      <c r="C287" s="232" t="str">
        <f>IF(TRAFFIC!B37="","",TRAFFIC!B37)</f>
        <v>XX</v>
      </c>
      <c r="D287" s="232" t="str">
        <f>IF(TRAFFIC!C37="","",TRAFFIC!C37)</f>
        <v/>
      </c>
      <c r="E287" s="232" t="str">
        <f>IF(TRAFFIC!D37="","",TRAFFIC!D37)</f>
        <v/>
      </c>
      <c r="F287" s="232" t="str">
        <f>IF(TRAFFIC!E37="","",TRAFFIC!E37)</f>
        <v/>
      </c>
      <c r="G287" s="232" t="str">
        <f>IF(TRAFFIC!F37="","",TRAFFIC!F37)</f>
        <v/>
      </c>
      <c r="H287" s="232" t="str">
        <f>IF(TRAFFIC!G37="","",TRAFFIC!G37)</f>
        <v/>
      </c>
      <c r="I287" s="232" t="str">
        <f>IF(TRAFFIC!H37="","",TRAFFIC!H37)</f>
        <v/>
      </c>
      <c r="J287" s="232" t="str">
        <f>IF(TRAFFIC!I37="","",TRAFFIC!I37)</f>
        <v/>
      </c>
      <c r="K287" s="232" t="str">
        <f>IF(TRAFFIC!J37="","",TRAFFIC!J37)</f>
        <v/>
      </c>
      <c r="L287" s="232" t="str">
        <f>IF(TRAFFIC!K37="","",TRAFFIC!K37)</f>
        <v/>
      </c>
      <c r="M287" s="232" t="str">
        <f>IF(TRAFFIC!L37="","",TRAFFIC!L37)</f>
        <v/>
      </c>
      <c r="N287" s="232" t="str">
        <f>IF(TRAFFIC!M37="","",TRAFFIC!M37)</f>
        <v/>
      </c>
      <c r="O287" s="232" t="str">
        <f>IF(TRAFFIC!N37="","",TRAFFIC!N37)</f>
        <v/>
      </c>
      <c r="P287" s="232" t="str">
        <f>IF(TRAFFIC!O37="","",TRAFFIC!O37)</f>
        <v/>
      </c>
      <c r="Q287" s="232" t="str">
        <f>IF(TRAFFIC!P37="","",TRAFFIC!P37)</f>
        <v/>
      </c>
      <c r="R287" s="232" t="str">
        <f>IF(TRAFFIC!Q37="","",TRAFFIC!Q37)</f>
        <v/>
      </c>
      <c r="S287" s="232" t="str">
        <f>IF(TRAFFIC!R37="","",TRAFFIC!R37)</f>
        <v/>
      </c>
      <c r="T287" s="232" t="str">
        <f>IF(TRAFFIC!S37="","",TRAFFIC!S37)</f>
        <v/>
      </c>
      <c r="U287" s="232"/>
      <c r="V287" s="232"/>
      <c r="W287" s="232"/>
      <c r="X287" s="232"/>
      <c r="Y287" s="232"/>
      <c r="Z287" s="232"/>
      <c r="AA287" s="221" t="str">
        <f>IF(TRAFFIC!AA37="","",TRAFFIC!AA37)</f>
        <v/>
      </c>
      <c r="AB287" s="222" t="str">
        <f>IF(TRAFFIC!Z37="","",TRAFFIC!Z37)</f>
        <v/>
      </c>
      <c r="AC287" s="222" t="str">
        <f>IF(TRAFFIC!AB37="","",TRAFFIC!AB37)</f>
        <v/>
      </c>
      <c r="AD287" s="223" t="str">
        <f>IF(TRAFFIC!AC37="","",TRAFFIC!AC37)</f>
        <v/>
      </c>
      <c r="AE287" s="224" t="str">
        <f>IF(TRAFFIC!AD37="","",TRAFFIC!AD37)</f>
        <v/>
      </c>
      <c r="AF287" s="257" t="str">
        <f>IF(TRAFFIC!AE37="","",TRAFFIC!AE37)</f>
        <v/>
      </c>
    </row>
    <row r="288" spans="1:32" x14ac:dyDescent="0.15">
      <c r="A288" s="313" t="str">
        <f>IF(TRAFFIC!AE38="","","Print")</f>
        <v/>
      </c>
      <c r="B288" s="236" t="str">
        <f>IF(TRAFFIC!A38="","",TRAFFIC!A38)</f>
        <v>ADDITIONAL ITEM</v>
      </c>
      <c r="C288" s="232" t="str">
        <f>IF(TRAFFIC!B38="","",TRAFFIC!B38)</f>
        <v>XX</v>
      </c>
      <c r="D288" s="232" t="str">
        <f>IF(TRAFFIC!C38="","",TRAFFIC!C38)</f>
        <v/>
      </c>
      <c r="E288" s="232" t="str">
        <f>IF(TRAFFIC!D38="","",TRAFFIC!D38)</f>
        <v/>
      </c>
      <c r="F288" s="232" t="str">
        <f>IF(TRAFFIC!E38="","",TRAFFIC!E38)</f>
        <v/>
      </c>
      <c r="G288" s="232" t="str">
        <f>IF(TRAFFIC!F38="","",TRAFFIC!F38)</f>
        <v/>
      </c>
      <c r="H288" s="232" t="str">
        <f>IF(TRAFFIC!G38="","",TRAFFIC!G38)</f>
        <v/>
      </c>
      <c r="I288" s="232" t="str">
        <f>IF(TRAFFIC!H38="","",TRAFFIC!H38)</f>
        <v/>
      </c>
      <c r="J288" s="232" t="str">
        <f>IF(TRAFFIC!I38="","",TRAFFIC!I38)</f>
        <v/>
      </c>
      <c r="K288" s="232" t="str">
        <f>IF(TRAFFIC!J38="","",TRAFFIC!J38)</f>
        <v/>
      </c>
      <c r="L288" s="232" t="str">
        <f>IF(TRAFFIC!K38="","",TRAFFIC!K38)</f>
        <v/>
      </c>
      <c r="M288" s="232" t="str">
        <f>IF(TRAFFIC!L38="","",TRAFFIC!L38)</f>
        <v/>
      </c>
      <c r="N288" s="232" t="str">
        <f>IF(TRAFFIC!M38="","",TRAFFIC!M38)</f>
        <v/>
      </c>
      <c r="O288" s="232" t="str">
        <f>IF(TRAFFIC!N38="","",TRAFFIC!N38)</f>
        <v/>
      </c>
      <c r="P288" s="232" t="str">
        <f>IF(TRAFFIC!O38="","",TRAFFIC!O38)</f>
        <v/>
      </c>
      <c r="Q288" s="232" t="str">
        <f>IF(TRAFFIC!P38="","",TRAFFIC!P38)</f>
        <v/>
      </c>
      <c r="R288" s="232" t="str">
        <f>IF(TRAFFIC!Q38="","",TRAFFIC!Q38)</f>
        <v/>
      </c>
      <c r="S288" s="232" t="str">
        <f>IF(TRAFFIC!R38="","",TRAFFIC!R38)</f>
        <v/>
      </c>
      <c r="T288" s="232" t="str">
        <f>IF(TRAFFIC!S38="","",TRAFFIC!S38)</f>
        <v/>
      </c>
      <c r="U288" s="232"/>
      <c r="V288" s="232"/>
      <c r="W288" s="232"/>
      <c r="X288" s="232"/>
      <c r="Y288" s="232"/>
      <c r="Z288" s="232"/>
      <c r="AA288" s="221" t="str">
        <f>IF(TRAFFIC!AA38="","",TRAFFIC!AA38)</f>
        <v/>
      </c>
      <c r="AB288" s="222" t="str">
        <f>IF(TRAFFIC!Z38="","",TRAFFIC!Z38)</f>
        <v/>
      </c>
      <c r="AC288" s="222" t="str">
        <f>IF(TRAFFIC!AB38="","",TRAFFIC!AB38)</f>
        <v/>
      </c>
      <c r="AD288" s="223" t="str">
        <f>IF(TRAFFIC!AC38="","",TRAFFIC!AC38)</f>
        <v/>
      </c>
      <c r="AE288" s="224" t="str">
        <f>IF(TRAFFIC!AD38="","",TRAFFIC!AD38)</f>
        <v/>
      </c>
      <c r="AF288" s="257" t="str">
        <f>IF(TRAFFIC!AE38="","",TRAFFIC!AE38)</f>
        <v/>
      </c>
    </row>
    <row r="289" spans="1:32" x14ac:dyDescent="0.15">
      <c r="A289" s="313" t="str">
        <f>IF(TRAFFIC!AE39="","","Print")</f>
        <v/>
      </c>
      <c r="B289" s="236" t="str">
        <f>IF(TRAFFIC!A39="","",TRAFFIC!A39)</f>
        <v>ADDITIONAL ITEM</v>
      </c>
      <c r="C289" s="232" t="str">
        <f>IF(TRAFFIC!B39="","",TRAFFIC!B39)</f>
        <v>XX</v>
      </c>
      <c r="D289" s="232" t="str">
        <f>IF(TRAFFIC!C39="","",TRAFFIC!C39)</f>
        <v/>
      </c>
      <c r="E289" s="232" t="str">
        <f>IF(TRAFFIC!D39="","",TRAFFIC!D39)</f>
        <v/>
      </c>
      <c r="F289" s="232" t="str">
        <f>IF(TRAFFIC!E39="","",TRAFFIC!E39)</f>
        <v/>
      </c>
      <c r="G289" s="232" t="str">
        <f>IF(TRAFFIC!F39="","",TRAFFIC!F39)</f>
        <v/>
      </c>
      <c r="H289" s="232" t="str">
        <f>IF(TRAFFIC!G39="","",TRAFFIC!G39)</f>
        <v/>
      </c>
      <c r="I289" s="232" t="str">
        <f>IF(TRAFFIC!H39="","",TRAFFIC!H39)</f>
        <v/>
      </c>
      <c r="J289" s="232" t="str">
        <f>IF(TRAFFIC!I39="","",TRAFFIC!I39)</f>
        <v/>
      </c>
      <c r="K289" s="232" t="str">
        <f>IF(TRAFFIC!J39="","",TRAFFIC!J39)</f>
        <v/>
      </c>
      <c r="L289" s="232" t="str">
        <f>IF(TRAFFIC!K39="","",TRAFFIC!K39)</f>
        <v/>
      </c>
      <c r="M289" s="232" t="str">
        <f>IF(TRAFFIC!L39="","",TRAFFIC!L39)</f>
        <v/>
      </c>
      <c r="N289" s="232" t="str">
        <f>IF(TRAFFIC!M39="","",TRAFFIC!M39)</f>
        <v/>
      </c>
      <c r="O289" s="232" t="str">
        <f>IF(TRAFFIC!N39="","",TRAFFIC!N39)</f>
        <v/>
      </c>
      <c r="P289" s="232" t="str">
        <f>IF(TRAFFIC!O39="","",TRAFFIC!O39)</f>
        <v/>
      </c>
      <c r="Q289" s="232" t="str">
        <f>IF(TRAFFIC!P39="","",TRAFFIC!P39)</f>
        <v/>
      </c>
      <c r="R289" s="232" t="str">
        <f>IF(TRAFFIC!Q39="","",TRAFFIC!Q39)</f>
        <v/>
      </c>
      <c r="S289" s="232" t="str">
        <f>IF(TRAFFIC!R39="","",TRAFFIC!R39)</f>
        <v/>
      </c>
      <c r="T289" s="232" t="str">
        <f>IF(TRAFFIC!S39="","",TRAFFIC!S39)</f>
        <v/>
      </c>
      <c r="U289" s="232"/>
      <c r="V289" s="232"/>
      <c r="W289" s="232"/>
      <c r="X289" s="232"/>
      <c r="Y289" s="232"/>
      <c r="Z289" s="232"/>
      <c r="AA289" s="221" t="str">
        <f>IF(TRAFFIC!AA39="","",TRAFFIC!AA39)</f>
        <v/>
      </c>
      <c r="AB289" s="222" t="str">
        <f>IF(TRAFFIC!Z39="","",TRAFFIC!Z39)</f>
        <v/>
      </c>
      <c r="AC289" s="222" t="str">
        <f>IF(TRAFFIC!AB39="","",TRAFFIC!AB39)</f>
        <v/>
      </c>
      <c r="AD289" s="223" t="str">
        <f>IF(TRAFFIC!AC39="","",TRAFFIC!AC39)</f>
        <v/>
      </c>
      <c r="AE289" s="224" t="str">
        <f>IF(TRAFFIC!AD39="","",TRAFFIC!AD39)</f>
        <v/>
      </c>
      <c r="AF289" s="257" t="str">
        <f>IF(TRAFFIC!AE39="","",TRAFFIC!AE39)</f>
        <v/>
      </c>
    </row>
    <row r="290" spans="1:32" x14ac:dyDescent="0.15">
      <c r="A290" s="313" t="str">
        <f>IF(TRAFFIC!AE40="","","Print")</f>
        <v/>
      </c>
      <c r="B290" s="236" t="str">
        <f>IF(TRAFFIC!A40="","",TRAFFIC!A40)</f>
        <v>ADDITIONAL ITEM</v>
      </c>
      <c r="C290" s="232" t="str">
        <f>IF(TRAFFIC!B40="","",TRAFFIC!B40)</f>
        <v>XX</v>
      </c>
      <c r="D290" s="232" t="str">
        <f>IF(TRAFFIC!C40="","",TRAFFIC!C40)</f>
        <v/>
      </c>
      <c r="E290" s="232" t="str">
        <f>IF(TRAFFIC!D40="","",TRAFFIC!D40)</f>
        <v/>
      </c>
      <c r="F290" s="232" t="str">
        <f>IF(TRAFFIC!E40="","",TRAFFIC!E40)</f>
        <v/>
      </c>
      <c r="G290" s="232" t="str">
        <f>IF(TRAFFIC!F40="","",TRAFFIC!F40)</f>
        <v/>
      </c>
      <c r="H290" s="232" t="str">
        <f>IF(TRAFFIC!G40="","",TRAFFIC!G40)</f>
        <v/>
      </c>
      <c r="I290" s="232" t="str">
        <f>IF(TRAFFIC!H40="","",TRAFFIC!H40)</f>
        <v/>
      </c>
      <c r="J290" s="232" t="str">
        <f>IF(TRAFFIC!I40="","",TRAFFIC!I40)</f>
        <v/>
      </c>
      <c r="K290" s="232" t="str">
        <f>IF(TRAFFIC!J40="","",TRAFFIC!J40)</f>
        <v/>
      </c>
      <c r="L290" s="232" t="str">
        <f>IF(TRAFFIC!K40="","",TRAFFIC!K40)</f>
        <v/>
      </c>
      <c r="M290" s="232" t="str">
        <f>IF(TRAFFIC!L40="","",TRAFFIC!L40)</f>
        <v/>
      </c>
      <c r="N290" s="232" t="str">
        <f>IF(TRAFFIC!M40="","",TRAFFIC!M40)</f>
        <v/>
      </c>
      <c r="O290" s="232" t="str">
        <f>IF(TRAFFIC!N40="","",TRAFFIC!N40)</f>
        <v/>
      </c>
      <c r="P290" s="232" t="str">
        <f>IF(TRAFFIC!O40="","",TRAFFIC!O40)</f>
        <v/>
      </c>
      <c r="Q290" s="232" t="str">
        <f>IF(TRAFFIC!P40="","",TRAFFIC!P40)</f>
        <v/>
      </c>
      <c r="R290" s="232" t="str">
        <f>IF(TRAFFIC!Q40="","",TRAFFIC!Q40)</f>
        <v/>
      </c>
      <c r="S290" s="232" t="str">
        <f>IF(TRAFFIC!R40="","",TRAFFIC!R40)</f>
        <v/>
      </c>
      <c r="T290" s="232" t="str">
        <f>IF(TRAFFIC!S40="","",TRAFFIC!S40)</f>
        <v/>
      </c>
      <c r="U290" s="232"/>
      <c r="V290" s="232"/>
      <c r="W290" s="232"/>
      <c r="X290" s="232"/>
      <c r="Y290" s="232"/>
      <c r="Z290" s="232"/>
      <c r="AA290" s="221" t="str">
        <f>IF(TRAFFIC!AA40="","",TRAFFIC!AA40)</f>
        <v/>
      </c>
      <c r="AB290" s="222" t="str">
        <f>IF(TRAFFIC!Z40="","",TRAFFIC!Z40)</f>
        <v/>
      </c>
      <c r="AC290" s="222" t="str">
        <f>IF(TRAFFIC!AB40="","",TRAFFIC!AB40)</f>
        <v/>
      </c>
      <c r="AD290" s="223" t="str">
        <f>IF(TRAFFIC!AC40="","",TRAFFIC!AC40)</f>
        <v/>
      </c>
      <c r="AE290" s="224" t="str">
        <f>IF(TRAFFIC!AD40="","",TRAFFIC!AD40)</f>
        <v/>
      </c>
      <c r="AF290" s="257" t="str">
        <f>IF(TRAFFIC!AE40="","",TRAFFIC!AE40)</f>
        <v/>
      </c>
    </row>
    <row r="291" spans="1:32" x14ac:dyDescent="0.15">
      <c r="A291" s="313" t="str">
        <f>IF(TRAFFIC!AE41="","","Print")</f>
        <v/>
      </c>
      <c r="B291" s="236" t="str">
        <f>IF(TRAFFIC!A41="","",TRAFFIC!A41)</f>
        <v>ADDITIONAL ITEM</v>
      </c>
      <c r="C291" s="232" t="str">
        <f>IF(TRAFFIC!B41="","",TRAFFIC!B41)</f>
        <v>XX</v>
      </c>
      <c r="D291" s="232" t="str">
        <f>IF(TRAFFIC!C41="","",TRAFFIC!C41)</f>
        <v/>
      </c>
      <c r="E291" s="232" t="str">
        <f>IF(TRAFFIC!D41="","",TRAFFIC!D41)</f>
        <v/>
      </c>
      <c r="F291" s="232" t="str">
        <f>IF(TRAFFIC!E41="","",TRAFFIC!E41)</f>
        <v/>
      </c>
      <c r="G291" s="232" t="str">
        <f>IF(TRAFFIC!F41="","",TRAFFIC!F41)</f>
        <v/>
      </c>
      <c r="H291" s="232" t="str">
        <f>IF(TRAFFIC!G41="","",TRAFFIC!G41)</f>
        <v/>
      </c>
      <c r="I291" s="232" t="str">
        <f>IF(TRAFFIC!H41="","",TRAFFIC!H41)</f>
        <v/>
      </c>
      <c r="J291" s="232" t="str">
        <f>IF(TRAFFIC!I41="","",TRAFFIC!I41)</f>
        <v/>
      </c>
      <c r="K291" s="232" t="str">
        <f>IF(TRAFFIC!J41="","",TRAFFIC!J41)</f>
        <v/>
      </c>
      <c r="L291" s="232" t="str">
        <f>IF(TRAFFIC!K41="","",TRAFFIC!K41)</f>
        <v/>
      </c>
      <c r="M291" s="232" t="str">
        <f>IF(TRAFFIC!L41="","",TRAFFIC!L41)</f>
        <v/>
      </c>
      <c r="N291" s="232" t="str">
        <f>IF(TRAFFIC!M41="","",TRAFFIC!M41)</f>
        <v/>
      </c>
      <c r="O291" s="232" t="str">
        <f>IF(TRAFFIC!N41="","",TRAFFIC!N41)</f>
        <v/>
      </c>
      <c r="P291" s="232" t="str">
        <f>IF(TRAFFIC!O41="","",TRAFFIC!O41)</f>
        <v/>
      </c>
      <c r="Q291" s="232" t="str">
        <f>IF(TRAFFIC!P41="","",TRAFFIC!P41)</f>
        <v/>
      </c>
      <c r="R291" s="232" t="str">
        <f>IF(TRAFFIC!Q41="","",TRAFFIC!Q41)</f>
        <v/>
      </c>
      <c r="S291" s="232" t="str">
        <f>IF(TRAFFIC!R41="","",TRAFFIC!R41)</f>
        <v/>
      </c>
      <c r="T291" s="232" t="str">
        <f>IF(TRAFFIC!S41="","",TRAFFIC!S41)</f>
        <v/>
      </c>
      <c r="U291" s="232"/>
      <c r="V291" s="232"/>
      <c r="W291" s="232"/>
      <c r="X291" s="232"/>
      <c r="Y291" s="232"/>
      <c r="Z291" s="232"/>
      <c r="AA291" s="221" t="str">
        <f>IF(TRAFFIC!AA41="","",TRAFFIC!AA41)</f>
        <v/>
      </c>
      <c r="AB291" s="222" t="str">
        <f>IF(TRAFFIC!Z41="","",TRAFFIC!Z41)</f>
        <v/>
      </c>
      <c r="AC291" s="222" t="str">
        <f>IF(TRAFFIC!AB41="","",TRAFFIC!AB41)</f>
        <v/>
      </c>
      <c r="AD291" s="223" t="str">
        <f>IF(TRAFFIC!AC41="","",TRAFFIC!AC41)</f>
        <v/>
      </c>
      <c r="AE291" s="224" t="str">
        <f>IF(TRAFFIC!AD41="","",TRAFFIC!AD41)</f>
        <v/>
      </c>
      <c r="AF291" s="257" t="str">
        <f>IF(TRAFFIC!AE41="","",TRAFFIC!AE41)</f>
        <v/>
      </c>
    </row>
    <row r="292" spans="1:32" x14ac:dyDescent="0.15">
      <c r="A292" s="313" t="str">
        <f>IF(TRAFFIC!AE42="","","Print")</f>
        <v/>
      </c>
      <c r="B292" s="236" t="str">
        <f>IF(TRAFFIC!A42="","",TRAFFIC!A42)</f>
        <v>ADDITIONAL ITEM</v>
      </c>
      <c r="C292" s="232" t="str">
        <f>IF(TRAFFIC!B42="","",TRAFFIC!B42)</f>
        <v>XX</v>
      </c>
      <c r="D292" s="232" t="str">
        <f>IF(TRAFFIC!C42="","",TRAFFIC!C42)</f>
        <v/>
      </c>
      <c r="E292" s="232" t="str">
        <f>IF(TRAFFIC!D42="","",TRAFFIC!D42)</f>
        <v/>
      </c>
      <c r="F292" s="232" t="str">
        <f>IF(TRAFFIC!E42="","",TRAFFIC!E42)</f>
        <v/>
      </c>
      <c r="G292" s="232" t="str">
        <f>IF(TRAFFIC!F42="","",TRAFFIC!F42)</f>
        <v/>
      </c>
      <c r="H292" s="232" t="str">
        <f>IF(TRAFFIC!G42="","",TRAFFIC!G42)</f>
        <v/>
      </c>
      <c r="I292" s="232" t="str">
        <f>IF(TRAFFIC!H42="","",TRAFFIC!H42)</f>
        <v/>
      </c>
      <c r="J292" s="232" t="str">
        <f>IF(TRAFFIC!I42="","",TRAFFIC!I42)</f>
        <v/>
      </c>
      <c r="K292" s="232" t="str">
        <f>IF(TRAFFIC!J42="","",TRAFFIC!J42)</f>
        <v/>
      </c>
      <c r="L292" s="232" t="str">
        <f>IF(TRAFFIC!K42="","",TRAFFIC!K42)</f>
        <v/>
      </c>
      <c r="M292" s="232" t="str">
        <f>IF(TRAFFIC!L42="","",TRAFFIC!L42)</f>
        <v/>
      </c>
      <c r="N292" s="232" t="str">
        <f>IF(TRAFFIC!M42="","",TRAFFIC!M42)</f>
        <v/>
      </c>
      <c r="O292" s="232" t="str">
        <f>IF(TRAFFIC!N42="","",TRAFFIC!N42)</f>
        <v/>
      </c>
      <c r="P292" s="232" t="str">
        <f>IF(TRAFFIC!O42="","",TRAFFIC!O42)</f>
        <v/>
      </c>
      <c r="Q292" s="232" t="str">
        <f>IF(TRAFFIC!P42="","",TRAFFIC!P42)</f>
        <v/>
      </c>
      <c r="R292" s="232" t="str">
        <f>IF(TRAFFIC!Q42="","",TRAFFIC!Q42)</f>
        <v/>
      </c>
      <c r="S292" s="232" t="str">
        <f>IF(TRAFFIC!R42="","",TRAFFIC!R42)</f>
        <v/>
      </c>
      <c r="T292" s="232" t="str">
        <f>IF(TRAFFIC!S42="","",TRAFFIC!S42)</f>
        <v/>
      </c>
      <c r="U292" s="232"/>
      <c r="V292" s="232"/>
      <c r="W292" s="232"/>
      <c r="X292" s="232"/>
      <c r="Y292" s="232"/>
      <c r="Z292" s="232"/>
      <c r="AA292" s="221" t="str">
        <f>IF(TRAFFIC!AA42="","",TRAFFIC!AA42)</f>
        <v/>
      </c>
      <c r="AB292" s="222" t="str">
        <f>IF(TRAFFIC!Z42="","",TRAFFIC!Z42)</f>
        <v/>
      </c>
      <c r="AC292" s="222" t="str">
        <f>IF(TRAFFIC!AB42="","",TRAFFIC!AB42)</f>
        <v/>
      </c>
      <c r="AD292" s="223" t="str">
        <f>IF(TRAFFIC!AC42="","",TRAFFIC!AC42)</f>
        <v/>
      </c>
      <c r="AE292" s="224" t="str">
        <f>IF(TRAFFIC!AD42="","",TRAFFIC!AD42)</f>
        <v/>
      </c>
      <c r="AF292" s="257" t="str">
        <f>IF(TRAFFIC!AE42="","",TRAFFIC!AE42)</f>
        <v/>
      </c>
    </row>
    <row r="293" spans="1:32" x14ac:dyDescent="0.15">
      <c r="A293" s="313" t="str">
        <f>IF(TRAFFIC!AE43="","","Print")</f>
        <v/>
      </c>
      <c r="B293" s="236" t="str">
        <f>IF(TRAFFIC!A43="","",TRAFFIC!A43)</f>
        <v>ADDITIONAL ITEM</v>
      </c>
      <c r="C293" s="232" t="str">
        <f>IF(TRAFFIC!B43="","",TRAFFIC!B43)</f>
        <v>XX</v>
      </c>
      <c r="D293" s="232" t="str">
        <f>IF(TRAFFIC!C43="","",TRAFFIC!C43)</f>
        <v/>
      </c>
      <c r="E293" s="232" t="str">
        <f>IF(TRAFFIC!D43="","",TRAFFIC!D43)</f>
        <v/>
      </c>
      <c r="F293" s="232" t="str">
        <f>IF(TRAFFIC!E43="","",TRAFFIC!E43)</f>
        <v/>
      </c>
      <c r="G293" s="232" t="str">
        <f>IF(TRAFFIC!F43="","",TRAFFIC!F43)</f>
        <v/>
      </c>
      <c r="H293" s="232" t="str">
        <f>IF(TRAFFIC!G43="","",TRAFFIC!G43)</f>
        <v/>
      </c>
      <c r="I293" s="232" t="str">
        <f>IF(TRAFFIC!H43="","",TRAFFIC!H43)</f>
        <v/>
      </c>
      <c r="J293" s="232" t="str">
        <f>IF(TRAFFIC!I43="","",TRAFFIC!I43)</f>
        <v/>
      </c>
      <c r="K293" s="232" t="str">
        <f>IF(TRAFFIC!J43="","",TRAFFIC!J43)</f>
        <v/>
      </c>
      <c r="L293" s="232" t="str">
        <f>IF(TRAFFIC!K43="","",TRAFFIC!K43)</f>
        <v/>
      </c>
      <c r="M293" s="232" t="str">
        <f>IF(TRAFFIC!L43="","",TRAFFIC!L43)</f>
        <v/>
      </c>
      <c r="N293" s="232" t="str">
        <f>IF(TRAFFIC!M43="","",TRAFFIC!M43)</f>
        <v/>
      </c>
      <c r="O293" s="232" t="str">
        <f>IF(TRAFFIC!N43="","",TRAFFIC!N43)</f>
        <v/>
      </c>
      <c r="P293" s="232" t="str">
        <f>IF(TRAFFIC!O43="","",TRAFFIC!O43)</f>
        <v/>
      </c>
      <c r="Q293" s="232" t="str">
        <f>IF(TRAFFIC!P43="","",TRAFFIC!P43)</f>
        <v/>
      </c>
      <c r="R293" s="232" t="str">
        <f>IF(TRAFFIC!Q43="","",TRAFFIC!Q43)</f>
        <v/>
      </c>
      <c r="S293" s="232" t="str">
        <f>IF(TRAFFIC!R43="","",TRAFFIC!R43)</f>
        <v/>
      </c>
      <c r="T293" s="232" t="str">
        <f>IF(TRAFFIC!S43="","",TRAFFIC!S43)</f>
        <v/>
      </c>
      <c r="U293" s="232"/>
      <c r="V293" s="232"/>
      <c r="W293" s="232"/>
      <c r="X293" s="232"/>
      <c r="Y293" s="232"/>
      <c r="Z293" s="232"/>
      <c r="AA293" s="221" t="str">
        <f>IF(TRAFFIC!AA43="","",TRAFFIC!AA43)</f>
        <v/>
      </c>
      <c r="AB293" s="222" t="str">
        <f>IF(TRAFFIC!Z43="","",TRAFFIC!Z43)</f>
        <v/>
      </c>
      <c r="AC293" s="222" t="str">
        <f>IF(TRAFFIC!AB43="","",TRAFFIC!AB43)</f>
        <v/>
      </c>
      <c r="AD293" s="223" t="str">
        <f>IF(TRAFFIC!AC43="","",TRAFFIC!AC43)</f>
        <v/>
      </c>
      <c r="AE293" s="224" t="str">
        <f>IF(TRAFFIC!AD43="","",TRAFFIC!AD43)</f>
        <v/>
      </c>
      <c r="AF293" s="257" t="str">
        <f>IF(TRAFFIC!AE43="","",TRAFFIC!AE43)</f>
        <v/>
      </c>
    </row>
    <row r="294" spans="1:32" x14ac:dyDescent="0.15">
      <c r="A294" s="313" t="str">
        <f>IF(TRAFFIC!AE43="","","Print")</f>
        <v/>
      </c>
      <c r="B294" s="236" t="str">
        <f>IF(TRAFFIC!A44="","",TRAFFIC!A44)</f>
        <v>ADDITIONAL ITEM</v>
      </c>
      <c r="C294" s="232" t="str">
        <f>IF(TRAFFIC!B44="","",TRAFFIC!B44)</f>
        <v>XX</v>
      </c>
      <c r="D294" s="232" t="str">
        <f>IF(TRAFFIC!C44="","",TRAFFIC!C44)</f>
        <v/>
      </c>
      <c r="E294" s="232" t="str">
        <f>IF(TRAFFIC!D44="","",TRAFFIC!D44)</f>
        <v/>
      </c>
      <c r="F294" s="232" t="str">
        <f>IF(TRAFFIC!E44="","",TRAFFIC!E44)</f>
        <v/>
      </c>
      <c r="G294" s="232" t="str">
        <f>IF(TRAFFIC!F44="","",TRAFFIC!F44)</f>
        <v/>
      </c>
      <c r="H294" s="232" t="str">
        <f>IF(TRAFFIC!G44="","",TRAFFIC!G44)</f>
        <v/>
      </c>
      <c r="I294" s="232" t="str">
        <f>IF(TRAFFIC!H44="","",TRAFFIC!H44)</f>
        <v/>
      </c>
      <c r="J294" s="232" t="str">
        <f>IF(TRAFFIC!I44="","",TRAFFIC!I44)</f>
        <v/>
      </c>
      <c r="K294" s="232" t="str">
        <f>IF(TRAFFIC!J44="","",TRAFFIC!J44)</f>
        <v/>
      </c>
      <c r="L294" s="232" t="str">
        <f>IF(TRAFFIC!K44="","",TRAFFIC!K44)</f>
        <v/>
      </c>
      <c r="M294" s="232" t="str">
        <f>IF(TRAFFIC!L44="","",TRAFFIC!L44)</f>
        <v/>
      </c>
      <c r="N294" s="232" t="str">
        <f>IF(TRAFFIC!M44="","",TRAFFIC!M44)</f>
        <v/>
      </c>
      <c r="O294" s="232" t="str">
        <f>IF(TRAFFIC!N44="","",TRAFFIC!N44)</f>
        <v/>
      </c>
      <c r="P294" s="232" t="str">
        <f>IF(TRAFFIC!O44="","",TRAFFIC!O44)</f>
        <v/>
      </c>
      <c r="Q294" s="232" t="str">
        <f>IF(TRAFFIC!P44="","",TRAFFIC!P44)</f>
        <v/>
      </c>
      <c r="R294" s="232" t="str">
        <f>IF(TRAFFIC!Q44="","",TRAFFIC!Q44)</f>
        <v/>
      </c>
      <c r="S294" s="232" t="str">
        <f>IF(TRAFFIC!R44="","",TRAFFIC!R44)</f>
        <v/>
      </c>
      <c r="T294" s="232" t="str">
        <f>IF(TRAFFIC!S44="","",TRAFFIC!S44)</f>
        <v/>
      </c>
      <c r="U294" s="232"/>
      <c r="V294" s="232"/>
      <c r="W294" s="232"/>
      <c r="X294" s="232"/>
      <c r="Y294" s="232"/>
      <c r="Z294" s="232"/>
      <c r="AA294" s="221" t="str">
        <f>IF(TRAFFIC!AA44="","",TRAFFIC!AA44)</f>
        <v/>
      </c>
      <c r="AB294" s="222" t="str">
        <f>IF(TRAFFIC!Z44="","",TRAFFIC!Z44)</f>
        <v/>
      </c>
      <c r="AC294" s="222" t="str">
        <f>IF(TRAFFIC!AB44="","",TRAFFIC!AB44)</f>
        <v/>
      </c>
      <c r="AD294" s="223" t="str">
        <f>IF(TRAFFIC!AC44="","",TRAFFIC!AC44)</f>
        <v/>
      </c>
      <c r="AE294" s="224" t="str">
        <f>IF(TRAFFIC!AD44="","",TRAFFIC!AD44)</f>
        <v/>
      </c>
      <c r="AF294" s="257" t="str">
        <f>IF(TRAFFIC!AE44="","",TRAFFIC!AE44)</f>
        <v/>
      </c>
    </row>
    <row r="295" spans="1:32" x14ac:dyDescent="0.15">
      <c r="A295" s="313" t="str">
        <f>IF(AF295&gt;0,"Print","")</f>
        <v/>
      </c>
      <c r="B295" s="237"/>
      <c r="C295" s="238"/>
      <c r="D295" s="238"/>
      <c r="E295" s="238"/>
      <c r="F295" s="238"/>
      <c r="G295" s="238"/>
      <c r="H295" s="238"/>
      <c r="I295" s="238"/>
      <c r="J295" s="238"/>
      <c r="K295" s="238"/>
      <c r="L295" s="238"/>
      <c r="M295" s="238"/>
      <c r="N295" s="238"/>
      <c r="O295" s="238"/>
      <c r="P295" s="238"/>
      <c r="Q295" s="238"/>
      <c r="R295" s="238"/>
      <c r="S295" s="238"/>
      <c r="T295" s="238"/>
      <c r="U295" s="238"/>
      <c r="V295" s="238"/>
      <c r="W295" s="238"/>
      <c r="X295" s="238"/>
      <c r="Y295" s="238"/>
      <c r="Z295" s="238"/>
      <c r="AA295" s="227"/>
      <c r="AB295" s="238"/>
      <c r="AC295" s="238"/>
      <c r="AD295" s="228"/>
      <c r="AE295" s="229" t="str">
        <f>IF(TRAFFIC!AD45="","",TRAFFIC!AD45)</f>
        <v>SUBTOTAL:</v>
      </c>
      <c r="AF295" s="258" t="str">
        <f>IF(TRAFFIC!AE45="","",TRAFFIC!AE45)</f>
        <v/>
      </c>
    </row>
    <row r="296" spans="1:32" x14ac:dyDescent="0.15">
      <c r="A296" s="313" t="str">
        <f>IF(AF297&gt;0,"Print","")</f>
        <v/>
      </c>
      <c r="B296" s="239"/>
      <c r="C296" s="240"/>
      <c r="D296" s="240"/>
      <c r="E296" s="240"/>
      <c r="F296" s="240"/>
      <c r="G296" s="240"/>
      <c r="H296" s="240"/>
      <c r="I296" s="240"/>
      <c r="J296" s="240"/>
      <c r="K296" s="240"/>
      <c r="L296" s="240"/>
      <c r="M296" s="240"/>
      <c r="N296" s="240"/>
      <c r="O296" s="240"/>
      <c r="P296" s="240"/>
      <c r="Q296" s="240"/>
      <c r="R296" s="240"/>
      <c r="S296" s="240"/>
      <c r="T296" s="240"/>
      <c r="U296" s="240"/>
      <c r="V296" s="240"/>
      <c r="W296" s="240"/>
      <c r="X296" s="240"/>
      <c r="Y296" s="240"/>
      <c r="Z296" s="240"/>
      <c r="AA296" s="194"/>
      <c r="AB296" s="240"/>
      <c r="AC296" s="240"/>
      <c r="AD296" s="211"/>
      <c r="AE296" s="212"/>
      <c r="AF296" s="255"/>
    </row>
    <row r="297" spans="1:32" x14ac:dyDescent="0.25">
      <c r="A297" s="313" t="str">
        <f>IF(AF297&gt;0,"Print","")</f>
        <v/>
      </c>
      <c r="B297" s="239"/>
      <c r="C297" s="240"/>
      <c r="D297" s="240"/>
      <c r="E297" s="240"/>
      <c r="F297" s="240"/>
      <c r="G297" s="240"/>
      <c r="H297" s="240"/>
      <c r="I297" s="240"/>
      <c r="J297" s="240"/>
      <c r="K297" s="240"/>
      <c r="L297" s="240"/>
      <c r="M297" s="240"/>
      <c r="N297" s="240"/>
      <c r="O297" s="240"/>
      <c r="P297" s="240"/>
      <c r="Q297" s="240"/>
      <c r="R297" s="240"/>
      <c r="S297" s="240"/>
      <c r="T297" s="240"/>
      <c r="U297" s="240"/>
      <c r="V297" s="240"/>
      <c r="W297" s="240"/>
      <c r="X297" s="240"/>
      <c r="Y297" s="240"/>
      <c r="Z297" s="240"/>
      <c r="AA297" s="194"/>
      <c r="AB297" s="240"/>
      <c r="AC297" s="240"/>
      <c r="AD297" s="231"/>
      <c r="AE297" s="246" t="s">
        <v>266</v>
      </c>
      <c r="AF297" s="259">
        <f>TRAFFIC!AE13</f>
        <v>0</v>
      </c>
    </row>
    <row r="298" spans="1:32" x14ac:dyDescent="0.15">
      <c r="A298" s="313" t="str">
        <f>IF(AF297&gt;0,"Print","")</f>
        <v/>
      </c>
      <c r="B298" s="180"/>
      <c r="C298" s="240"/>
      <c r="D298" s="240"/>
      <c r="E298" s="240"/>
      <c r="F298" s="240"/>
      <c r="G298" s="240"/>
      <c r="H298" s="240"/>
      <c r="I298" s="240"/>
      <c r="J298" s="240"/>
      <c r="K298" s="240"/>
      <c r="L298" s="240"/>
      <c r="M298" s="240"/>
      <c r="N298" s="240"/>
      <c r="O298" s="240"/>
      <c r="P298" s="240"/>
      <c r="Q298" s="240"/>
      <c r="R298" s="240"/>
      <c r="S298" s="240"/>
      <c r="T298" s="240"/>
      <c r="U298" s="240"/>
      <c r="V298" s="240"/>
      <c r="W298" s="240"/>
      <c r="X298" s="240"/>
      <c r="Y298" s="240"/>
      <c r="Z298" s="240"/>
      <c r="AA298" s="194"/>
      <c r="AB298" s="240"/>
      <c r="AC298" s="240"/>
      <c r="AD298" s="231"/>
      <c r="AE298" s="231"/>
      <c r="AF298" s="375"/>
    </row>
    <row r="299" spans="1:32" x14ac:dyDescent="0.15">
      <c r="A299" s="313" t="str">
        <f>IF(AF484&gt;0,"Print","")</f>
        <v/>
      </c>
      <c r="B299" s="327" t="str">
        <f>'WTR&amp;SWR'!F10</f>
        <v xml:space="preserve">SECTION 5-WATER &amp; WASTEWATER  </v>
      </c>
      <c r="C299" s="241"/>
      <c r="D299" s="241"/>
      <c r="E299" s="241"/>
      <c r="F299" s="241"/>
      <c r="G299" s="241"/>
      <c r="H299" s="241"/>
      <c r="I299" s="241"/>
      <c r="J299" s="241"/>
      <c r="K299" s="241"/>
      <c r="L299" s="241"/>
      <c r="M299" s="241"/>
      <c r="N299" s="241"/>
      <c r="O299" s="241"/>
      <c r="P299" s="241"/>
      <c r="Q299" s="241"/>
      <c r="R299" s="241"/>
      <c r="S299" s="241"/>
      <c r="T299" s="241"/>
      <c r="U299" s="241"/>
      <c r="V299" s="241"/>
      <c r="W299" s="241"/>
      <c r="X299" s="241"/>
      <c r="Y299" s="241"/>
      <c r="Z299" s="241"/>
      <c r="AA299" s="234"/>
      <c r="AB299" s="241"/>
      <c r="AC299" s="241"/>
      <c r="AD299" s="195"/>
      <c r="AE299" s="248"/>
      <c r="AF299" s="253"/>
    </row>
    <row r="300" spans="1:32" ht="19.5" thickBot="1" x14ac:dyDescent="0.2">
      <c r="A300" s="313" t="str">
        <f>IF(AF389&gt;0,"Print","")</f>
        <v/>
      </c>
      <c r="B300" s="326"/>
      <c r="C300" s="331"/>
      <c r="D300" s="240"/>
      <c r="E300" s="240"/>
      <c r="F300" s="240"/>
      <c r="G300" s="240"/>
      <c r="H300" s="240"/>
      <c r="I300" s="240"/>
      <c r="J300" s="240"/>
      <c r="K300" s="240"/>
      <c r="L300" s="240"/>
      <c r="M300" s="240"/>
      <c r="N300" s="240"/>
      <c r="O300" s="240"/>
      <c r="P300" s="240"/>
      <c r="Q300" s="240"/>
      <c r="R300" s="240"/>
      <c r="S300" s="240"/>
      <c r="T300" s="240"/>
      <c r="U300" s="240"/>
      <c r="V300" s="240"/>
      <c r="W300" s="240"/>
      <c r="X300" s="240"/>
      <c r="Y300" s="240"/>
      <c r="Z300" s="240"/>
      <c r="AA300" s="335"/>
      <c r="AB300" s="331"/>
      <c r="AC300" s="331"/>
      <c r="AD300" s="339"/>
      <c r="AE300" s="339"/>
      <c r="AF300" s="342"/>
    </row>
    <row r="301" spans="1:32" ht="19.5" thickTop="1" x14ac:dyDescent="0.15">
      <c r="A301" s="313" t="str">
        <f>IF(AF389&gt;0,"Print","")</f>
        <v/>
      </c>
      <c r="B301" s="325" t="str">
        <f>IF('WTR&amp;SWR'!A19="","",'WTR&amp;SWR'!A19)</f>
        <v>WASTEWATER</v>
      </c>
      <c r="C301" s="240"/>
      <c r="D301" s="240"/>
      <c r="E301" s="240"/>
      <c r="F301" s="240"/>
      <c r="G301" s="240"/>
      <c r="H301" s="240"/>
      <c r="I301" s="240"/>
      <c r="J301" s="240"/>
      <c r="K301" s="240"/>
      <c r="L301" s="240"/>
      <c r="M301" s="240"/>
      <c r="N301" s="240"/>
      <c r="O301" s="240"/>
      <c r="P301" s="240"/>
      <c r="Q301" s="240"/>
      <c r="R301" s="240"/>
      <c r="S301" s="240"/>
      <c r="T301" s="240"/>
      <c r="U301" s="240"/>
      <c r="V301" s="240"/>
      <c r="W301" s="240"/>
      <c r="X301" s="240"/>
      <c r="Y301" s="240"/>
      <c r="Z301" s="240"/>
      <c r="AA301" s="194"/>
      <c r="AB301" s="240"/>
      <c r="AC301" s="240"/>
      <c r="AD301" s="211"/>
      <c r="AE301" s="211"/>
      <c r="AF301" s="255"/>
    </row>
    <row r="302" spans="1:32" x14ac:dyDescent="0.15">
      <c r="A302" s="313" t="str">
        <f>IF('WTR&amp;SWR'!AE20="","","Print")</f>
        <v/>
      </c>
      <c r="B302" s="236" t="str">
        <f>IF('WTR&amp;SWR'!A20="","",'WTR&amp;SWR'!A20)</f>
        <v>CONCRETE ANCHOR, PER SDS-114</v>
      </c>
      <c r="C302" s="232" t="str">
        <f>IF('WTR&amp;SWR'!B20="","",'WTR&amp;SWR'!B20)</f>
        <v>LF</v>
      </c>
      <c r="D302" s="232" t="str">
        <f>IF('WTR&amp;SWR'!C20="","",'WTR&amp;SWR'!C20)</f>
        <v/>
      </c>
      <c r="E302" s="232" t="str">
        <f>IF('WTR&amp;SWR'!D20="","",'WTR&amp;SWR'!D20)</f>
        <v/>
      </c>
      <c r="F302" s="232" t="str">
        <f>IF('WTR&amp;SWR'!E20="","",'WTR&amp;SWR'!E20)</f>
        <v/>
      </c>
      <c r="G302" s="232" t="str">
        <f>IF('WTR&amp;SWR'!F20="","",'WTR&amp;SWR'!F20)</f>
        <v/>
      </c>
      <c r="H302" s="232" t="str">
        <f>IF('WTR&amp;SWR'!G20="","",'WTR&amp;SWR'!G20)</f>
        <v/>
      </c>
      <c r="I302" s="232" t="str">
        <f>IF('WTR&amp;SWR'!H20="","",'WTR&amp;SWR'!H20)</f>
        <v/>
      </c>
      <c r="J302" s="232" t="str">
        <f>IF('WTR&amp;SWR'!I20="","",'WTR&amp;SWR'!I20)</f>
        <v/>
      </c>
      <c r="K302" s="232" t="str">
        <f>IF('WTR&amp;SWR'!J20="","",'WTR&amp;SWR'!J20)</f>
        <v/>
      </c>
      <c r="L302" s="232" t="str">
        <f>IF('WTR&amp;SWR'!K20="","",'WTR&amp;SWR'!K20)</f>
        <v/>
      </c>
      <c r="M302" s="232" t="str">
        <f>IF('WTR&amp;SWR'!L20="","",'WTR&amp;SWR'!L20)</f>
        <v/>
      </c>
      <c r="N302" s="232" t="str">
        <f>IF('WTR&amp;SWR'!M20="","",'WTR&amp;SWR'!M20)</f>
        <v/>
      </c>
      <c r="O302" s="232" t="str">
        <f>IF('WTR&amp;SWR'!N20="","",'WTR&amp;SWR'!N20)</f>
        <v/>
      </c>
      <c r="P302" s="232" t="str">
        <f>IF('WTR&amp;SWR'!O20="","",'WTR&amp;SWR'!O20)</f>
        <v/>
      </c>
      <c r="Q302" s="232" t="str">
        <f>IF('WTR&amp;SWR'!P20="","",'WTR&amp;SWR'!P20)</f>
        <v/>
      </c>
      <c r="R302" s="232" t="str">
        <f>IF('WTR&amp;SWR'!Q20="","",'WTR&amp;SWR'!Q20)</f>
        <v/>
      </c>
      <c r="S302" s="232" t="str">
        <f>IF('WTR&amp;SWR'!R20="","",'WTR&amp;SWR'!R20)</f>
        <v/>
      </c>
      <c r="T302" s="232" t="str">
        <f>IF('WTR&amp;SWR'!S20="","",'WTR&amp;SWR'!S20)</f>
        <v/>
      </c>
      <c r="U302" s="232"/>
      <c r="V302" s="232"/>
      <c r="W302" s="232"/>
      <c r="X302" s="232"/>
      <c r="Y302" s="232"/>
      <c r="Z302" s="232"/>
      <c r="AA302" s="221" t="str">
        <f>IF('WTR&amp;SWR'!AA20="","",'WTR&amp;SWR'!AA20)</f>
        <v/>
      </c>
      <c r="AB302" s="232" t="str">
        <f>IF('WTR&amp;SWR'!Z20="","",'WTR&amp;SWR'!Z20)</f>
        <v/>
      </c>
      <c r="AC302" s="232" t="str">
        <f>IF('WTR&amp;SWR'!AB20="","",'WTR&amp;SWR'!AB20)</f>
        <v/>
      </c>
      <c r="AD302" s="223">
        <f>IF('WTR&amp;SWR'!AC20="","",'WTR&amp;SWR'!AC20)</f>
        <v>1691.08</v>
      </c>
      <c r="AE302" s="224" t="str">
        <f>IF('WTR&amp;SWR'!AD20="","",'WTR&amp;SWR'!AD20)</f>
        <v/>
      </c>
      <c r="AF302" s="257" t="str">
        <f>IF('WTR&amp;SWR'!AE20="","",'WTR&amp;SWR'!AE20)</f>
        <v/>
      </c>
    </row>
    <row r="303" spans="1:32" x14ac:dyDescent="0.15">
      <c r="A303" s="313" t="str">
        <f>IF('WTR&amp;SWR'!AE21="","","Print")</f>
        <v/>
      </c>
      <c r="B303" s="236" t="str">
        <f>IF('WTR&amp;SWR'!A21="","",'WTR&amp;SWR'!A21)</f>
        <v>CONCRETE CRADLE, PER SDS-111 (8" SWR MAIN)</v>
      </c>
      <c r="C303" s="232" t="str">
        <f>IF('WTR&amp;SWR'!B21="","",'WTR&amp;SWR'!B21)</f>
        <v>LF</v>
      </c>
      <c r="D303" s="232" t="str">
        <f>IF('WTR&amp;SWR'!C21="","",'WTR&amp;SWR'!C21)</f>
        <v/>
      </c>
      <c r="E303" s="232" t="str">
        <f>IF('WTR&amp;SWR'!D21="","",'WTR&amp;SWR'!D21)</f>
        <v/>
      </c>
      <c r="F303" s="232" t="str">
        <f>IF('WTR&amp;SWR'!E21="","",'WTR&amp;SWR'!E21)</f>
        <v/>
      </c>
      <c r="G303" s="232" t="str">
        <f>IF('WTR&amp;SWR'!F21="","",'WTR&amp;SWR'!F21)</f>
        <v/>
      </c>
      <c r="H303" s="232" t="str">
        <f>IF('WTR&amp;SWR'!G21="","",'WTR&amp;SWR'!G21)</f>
        <v/>
      </c>
      <c r="I303" s="232" t="str">
        <f>IF('WTR&amp;SWR'!H21="","",'WTR&amp;SWR'!H21)</f>
        <v/>
      </c>
      <c r="J303" s="232" t="str">
        <f>IF('WTR&amp;SWR'!I21="","",'WTR&amp;SWR'!I21)</f>
        <v/>
      </c>
      <c r="K303" s="232" t="str">
        <f>IF('WTR&amp;SWR'!J21="","",'WTR&amp;SWR'!J21)</f>
        <v/>
      </c>
      <c r="L303" s="232" t="str">
        <f>IF('WTR&amp;SWR'!K21="","",'WTR&amp;SWR'!K21)</f>
        <v/>
      </c>
      <c r="M303" s="232" t="str">
        <f>IF('WTR&amp;SWR'!L21="","",'WTR&amp;SWR'!L21)</f>
        <v/>
      </c>
      <c r="N303" s="232" t="str">
        <f>IF('WTR&amp;SWR'!M21="","",'WTR&amp;SWR'!M21)</f>
        <v/>
      </c>
      <c r="O303" s="232" t="str">
        <f>IF('WTR&amp;SWR'!N21="","",'WTR&amp;SWR'!N21)</f>
        <v/>
      </c>
      <c r="P303" s="232" t="str">
        <f>IF('WTR&amp;SWR'!O21="","",'WTR&amp;SWR'!O21)</f>
        <v/>
      </c>
      <c r="Q303" s="232" t="str">
        <f>IF('WTR&amp;SWR'!P21="","",'WTR&amp;SWR'!P21)</f>
        <v/>
      </c>
      <c r="R303" s="232" t="str">
        <f>IF('WTR&amp;SWR'!Q21="","",'WTR&amp;SWR'!Q21)</f>
        <v/>
      </c>
      <c r="S303" s="232" t="str">
        <f>IF('WTR&amp;SWR'!R21="","",'WTR&amp;SWR'!R21)</f>
        <v/>
      </c>
      <c r="T303" s="232" t="str">
        <f>IF('WTR&amp;SWR'!S21="","",'WTR&amp;SWR'!S21)</f>
        <v/>
      </c>
      <c r="U303" s="232"/>
      <c r="V303" s="232"/>
      <c r="W303" s="232"/>
      <c r="X303" s="232"/>
      <c r="Y303" s="232"/>
      <c r="Z303" s="232"/>
      <c r="AA303" s="221" t="str">
        <f>IF('WTR&amp;SWR'!AA21="","",'WTR&amp;SWR'!AA21)</f>
        <v/>
      </c>
      <c r="AB303" s="232" t="str">
        <f>IF('WTR&amp;SWR'!Z21="","",'WTR&amp;SWR'!Z21)</f>
        <v/>
      </c>
      <c r="AC303" s="232" t="str">
        <f>IF('WTR&amp;SWR'!AB21="","",'WTR&amp;SWR'!AB21)</f>
        <v/>
      </c>
      <c r="AD303" s="223">
        <f>IF('WTR&amp;SWR'!AC21="","",'WTR&amp;SWR'!AC21)</f>
        <v>18.690000000000001</v>
      </c>
      <c r="AE303" s="224" t="str">
        <f>IF('WTR&amp;SWR'!AD21="","",'WTR&amp;SWR'!AD21)</f>
        <v/>
      </c>
      <c r="AF303" s="257" t="str">
        <f>IF('WTR&amp;SWR'!AE21="","",'WTR&amp;SWR'!AE21)</f>
        <v/>
      </c>
    </row>
    <row r="304" spans="1:32" x14ac:dyDescent="0.15">
      <c r="A304" s="313" t="str">
        <f>IF('WTR&amp;SWR'!AE22="","","Print")</f>
        <v/>
      </c>
      <c r="B304" s="236" t="str">
        <f>IF('WTR&amp;SWR'!A22="","",'WTR&amp;SWR'!A22)</f>
        <v>CONCRETE CRADLE, PER SDS-111 (10" SWR MAIN)</v>
      </c>
      <c r="C304" s="232" t="str">
        <f>IF('WTR&amp;SWR'!B22="","",'WTR&amp;SWR'!B22)</f>
        <v>LF</v>
      </c>
      <c r="D304" s="232" t="str">
        <f>IF('WTR&amp;SWR'!C22="","",'WTR&amp;SWR'!C22)</f>
        <v/>
      </c>
      <c r="E304" s="232" t="str">
        <f>IF('WTR&amp;SWR'!D22="","",'WTR&amp;SWR'!D22)</f>
        <v/>
      </c>
      <c r="F304" s="232" t="str">
        <f>IF('WTR&amp;SWR'!E22="","",'WTR&amp;SWR'!E22)</f>
        <v/>
      </c>
      <c r="G304" s="232" t="str">
        <f>IF('WTR&amp;SWR'!F22="","",'WTR&amp;SWR'!F22)</f>
        <v/>
      </c>
      <c r="H304" s="232" t="str">
        <f>IF('WTR&amp;SWR'!G22="","",'WTR&amp;SWR'!G22)</f>
        <v/>
      </c>
      <c r="I304" s="232" t="str">
        <f>IF('WTR&amp;SWR'!H22="","",'WTR&amp;SWR'!H22)</f>
        <v/>
      </c>
      <c r="J304" s="232" t="str">
        <f>IF('WTR&amp;SWR'!I22="","",'WTR&amp;SWR'!I22)</f>
        <v/>
      </c>
      <c r="K304" s="232" t="str">
        <f>IF('WTR&amp;SWR'!J22="","",'WTR&amp;SWR'!J22)</f>
        <v/>
      </c>
      <c r="L304" s="232" t="str">
        <f>IF('WTR&amp;SWR'!K22="","",'WTR&amp;SWR'!K22)</f>
        <v/>
      </c>
      <c r="M304" s="232" t="str">
        <f>IF('WTR&amp;SWR'!L22="","",'WTR&amp;SWR'!L22)</f>
        <v/>
      </c>
      <c r="N304" s="232" t="str">
        <f>IF('WTR&amp;SWR'!M22="","",'WTR&amp;SWR'!M22)</f>
        <v/>
      </c>
      <c r="O304" s="232" t="str">
        <f>IF('WTR&amp;SWR'!N22="","",'WTR&amp;SWR'!N22)</f>
        <v/>
      </c>
      <c r="P304" s="232" t="str">
        <f>IF('WTR&amp;SWR'!O22="","",'WTR&amp;SWR'!O22)</f>
        <v/>
      </c>
      <c r="Q304" s="232" t="str">
        <f>IF('WTR&amp;SWR'!P22="","",'WTR&amp;SWR'!P22)</f>
        <v/>
      </c>
      <c r="R304" s="232" t="str">
        <f>IF('WTR&amp;SWR'!Q22="","",'WTR&amp;SWR'!Q22)</f>
        <v/>
      </c>
      <c r="S304" s="232" t="str">
        <f>IF('WTR&amp;SWR'!R22="","",'WTR&amp;SWR'!R22)</f>
        <v/>
      </c>
      <c r="T304" s="232" t="str">
        <f>IF('WTR&amp;SWR'!S22="","",'WTR&amp;SWR'!S22)</f>
        <v/>
      </c>
      <c r="U304" s="232"/>
      <c r="V304" s="232"/>
      <c r="W304" s="232"/>
      <c r="X304" s="232"/>
      <c r="Y304" s="232"/>
      <c r="Z304" s="232"/>
      <c r="AA304" s="221" t="str">
        <f>IF('WTR&amp;SWR'!AA22="","",'WTR&amp;SWR'!AA22)</f>
        <v/>
      </c>
      <c r="AB304" s="232" t="str">
        <f>IF('WTR&amp;SWR'!Z22="","",'WTR&amp;SWR'!Z22)</f>
        <v/>
      </c>
      <c r="AC304" s="232" t="str">
        <f>IF('WTR&amp;SWR'!AB22="","",'WTR&amp;SWR'!AB22)</f>
        <v/>
      </c>
      <c r="AD304" s="223">
        <f>IF('WTR&amp;SWR'!AC22="","",'WTR&amp;SWR'!AC22)</f>
        <v>20.64</v>
      </c>
      <c r="AE304" s="224" t="str">
        <f>IF('WTR&amp;SWR'!AD22="","",'WTR&amp;SWR'!AD22)</f>
        <v/>
      </c>
      <c r="AF304" s="257" t="str">
        <f>IF('WTR&amp;SWR'!AE22="","",'WTR&amp;SWR'!AE22)</f>
        <v/>
      </c>
    </row>
    <row r="305" spans="1:32" x14ac:dyDescent="0.15">
      <c r="A305" s="313" t="str">
        <f>IF('WTR&amp;SWR'!AE23="","","Print")</f>
        <v/>
      </c>
      <c r="B305" s="236" t="str">
        <f>IF('WTR&amp;SWR'!A23="","",'WTR&amp;SWR'!A23)</f>
        <v>CONCRETE CRADLE, PER SDS-111 (12" SWR MAIN)</v>
      </c>
      <c r="C305" s="232" t="str">
        <f>IF('WTR&amp;SWR'!B23="","",'WTR&amp;SWR'!B23)</f>
        <v>LF</v>
      </c>
      <c r="D305" s="232" t="str">
        <f>IF('WTR&amp;SWR'!C23="","",'WTR&amp;SWR'!C23)</f>
        <v/>
      </c>
      <c r="E305" s="232" t="str">
        <f>IF('WTR&amp;SWR'!D23="","",'WTR&amp;SWR'!D23)</f>
        <v/>
      </c>
      <c r="F305" s="232" t="str">
        <f>IF('WTR&amp;SWR'!E23="","",'WTR&amp;SWR'!E23)</f>
        <v/>
      </c>
      <c r="G305" s="232" t="str">
        <f>IF('WTR&amp;SWR'!F23="","",'WTR&amp;SWR'!F23)</f>
        <v/>
      </c>
      <c r="H305" s="232" t="str">
        <f>IF('WTR&amp;SWR'!G23="","",'WTR&amp;SWR'!G23)</f>
        <v/>
      </c>
      <c r="I305" s="232" t="str">
        <f>IF('WTR&amp;SWR'!H23="","",'WTR&amp;SWR'!H23)</f>
        <v/>
      </c>
      <c r="J305" s="232" t="str">
        <f>IF('WTR&amp;SWR'!I23="","",'WTR&amp;SWR'!I23)</f>
        <v/>
      </c>
      <c r="K305" s="232" t="str">
        <f>IF('WTR&amp;SWR'!J23="","",'WTR&amp;SWR'!J23)</f>
        <v/>
      </c>
      <c r="L305" s="232" t="str">
        <f>IF('WTR&amp;SWR'!K23="","",'WTR&amp;SWR'!K23)</f>
        <v/>
      </c>
      <c r="M305" s="232" t="str">
        <f>IF('WTR&amp;SWR'!L23="","",'WTR&amp;SWR'!L23)</f>
        <v/>
      </c>
      <c r="N305" s="232" t="str">
        <f>IF('WTR&amp;SWR'!M23="","",'WTR&amp;SWR'!M23)</f>
        <v/>
      </c>
      <c r="O305" s="232" t="str">
        <f>IF('WTR&amp;SWR'!N23="","",'WTR&amp;SWR'!N23)</f>
        <v/>
      </c>
      <c r="P305" s="232" t="str">
        <f>IF('WTR&amp;SWR'!O23="","",'WTR&amp;SWR'!O23)</f>
        <v/>
      </c>
      <c r="Q305" s="232" t="str">
        <f>IF('WTR&amp;SWR'!P23="","",'WTR&amp;SWR'!P23)</f>
        <v/>
      </c>
      <c r="R305" s="232" t="str">
        <f>IF('WTR&amp;SWR'!Q23="","",'WTR&amp;SWR'!Q23)</f>
        <v/>
      </c>
      <c r="S305" s="232" t="str">
        <f>IF('WTR&amp;SWR'!R23="","",'WTR&amp;SWR'!R23)</f>
        <v/>
      </c>
      <c r="T305" s="232" t="str">
        <f>IF('WTR&amp;SWR'!S23="","",'WTR&amp;SWR'!S23)</f>
        <v/>
      </c>
      <c r="U305" s="232"/>
      <c r="V305" s="232"/>
      <c r="W305" s="232"/>
      <c r="X305" s="232"/>
      <c r="Y305" s="232"/>
      <c r="Z305" s="232"/>
      <c r="AA305" s="221" t="str">
        <f>IF('WTR&amp;SWR'!AA23="","",'WTR&amp;SWR'!AA23)</f>
        <v/>
      </c>
      <c r="AB305" s="232" t="str">
        <f>IF('WTR&amp;SWR'!Z23="","",'WTR&amp;SWR'!Z23)</f>
        <v/>
      </c>
      <c r="AC305" s="232" t="str">
        <f>IF('WTR&amp;SWR'!AB23="","",'WTR&amp;SWR'!AB23)</f>
        <v/>
      </c>
      <c r="AD305" s="223">
        <f>IF('WTR&amp;SWR'!AC23="","",'WTR&amp;SWR'!AC23)</f>
        <v>23.58</v>
      </c>
      <c r="AE305" s="224" t="str">
        <f>IF('WTR&amp;SWR'!AD23="","",'WTR&amp;SWR'!AD23)</f>
        <v/>
      </c>
      <c r="AF305" s="257" t="str">
        <f>IF('WTR&amp;SWR'!AE23="","",'WTR&amp;SWR'!AE23)</f>
        <v/>
      </c>
    </row>
    <row r="306" spans="1:32" x14ac:dyDescent="0.15">
      <c r="A306" s="313" t="str">
        <f>IF('WTR&amp;SWR'!AE24="","","Print")</f>
        <v/>
      </c>
      <c r="B306" s="236" t="str">
        <f>IF('WTR&amp;SWR'!A24="","",'WTR&amp;SWR'!A24)</f>
        <v>CONCRETE CRADLE, PER SDS-111 (15" SWR MAIN)</v>
      </c>
      <c r="C306" s="232" t="str">
        <f>IF('WTR&amp;SWR'!B24="","",'WTR&amp;SWR'!B24)</f>
        <v>LF</v>
      </c>
      <c r="D306" s="232" t="str">
        <f>IF('WTR&amp;SWR'!C24="","",'WTR&amp;SWR'!C24)</f>
        <v/>
      </c>
      <c r="E306" s="232" t="str">
        <f>IF('WTR&amp;SWR'!D24="","",'WTR&amp;SWR'!D24)</f>
        <v/>
      </c>
      <c r="F306" s="232" t="str">
        <f>IF('WTR&amp;SWR'!E24="","",'WTR&amp;SWR'!E24)</f>
        <v/>
      </c>
      <c r="G306" s="232" t="str">
        <f>IF('WTR&amp;SWR'!F24="","",'WTR&amp;SWR'!F24)</f>
        <v/>
      </c>
      <c r="H306" s="232" t="str">
        <f>IF('WTR&amp;SWR'!G24="","",'WTR&amp;SWR'!G24)</f>
        <v/>
      </c>
      <c r="I306" s="232" t="str">
        <f>IF('WTR&amp;SWR'!H24="","",'WTR&amp;SWR'!H24)</f>
        <v/>
      </c>
      <c r="J306" s="232" t="str">
        <f>IF('WTR&amp;SWR'!I24="","",'WTR&amp;SWR'!I24)</f>
        <v/>
      </c>
      <c r="K306" s="232" t="str">
        <f>IF('WTR&amp;SWR'!J24="","",'WTR&amp;SWR'!J24)</f>
        <v/>
      </c>
      <c r="L306" s="232" t="str">
        <f>IF('WTR&amp;SWR'!K24="","",'WTR&amp;SWR'!K24)</f>
        <v/>
      </c>
      <c r="M306" s="232" t="str">
        <f>IF('WTR&amp;SWR'!L24="","",'WTR&amp;SWR'!L24)</f>
        <v/>
      </c>
      <c r="N306" s="232" t="str">
        <f>IF('WTR&amp;SWR'!M24="","",'WTR&amp;SWR'!M24)</f>
        <v/>
      </c>
      <c r="O306" s="232" t="str">
        <f>IF('WTR&amp;SWR'!N24="","",'WTR&amp;SWR'!N24)</f>
        <v/>
      </c>
      <c r="P306" s="232" t="str">
        <f>IF('WTR&amp;SWR'!O24="","",'WTR&amp;SWR'!O24)</f>
        <v/>
      </c>
      <c r="Q306" s="232" t="str">
        <f>IF('WTR&amp;SWR'!P24="","",'WTR&amp;SWR'!P24)</f>
        <v/>
      </c>
      <c r="R306" s="232" t="str">
        <f>IF('WTR&amp;SWR'!Q24="","",'WTR&amp;SWR'!Q24)</f>
        <v/>
      </c>
      <c r="S306" s="232" t="str">
        <f>IF('WTR&amp;SWR'!R24="","",'WTR&amp;SWR'!R24)</f>
        <v/>
      </c>
      <c r="T306" s="232" t="str">
        <f>IF('WTR&amp;SWR'!S24="","",'WTR&amp;SWR'!S24)</f>
        <v/>
      </c>
      <c r="U306" s="232"/>
      <c r="V306" s="232"/>
      <c r="W306" s="232"/>
      <c r="X306" s="232"/>
      <c r="Y306" s="232"/>
      <c r="Z306" s="232"/>
      <c r="AA306" s="221" t="str">
        <f>IF('WTR&amp;SWR'!AA24="","",'WTR&amp;SWR'!AA24)</f>
        <v/>
      </c>
      <c r="AB306" s="232" t="str">
        <f>IF('WTR&amp;SWR'!Z24="","",'WTR&amp;SWR'!Z24)</f>
        <v/>
      </c>
      <c r="AC306" s="232" t="str">
        <f>IF('WTR&amp;SWR'!AB24="","",'WTR&amp;SWR'!AB24)</f>
        <v/>
      </c>
      <c r="AD306" s="223">
        <f>IF('WTR&amp;SWR'!AC24="","",'WTR&amp;SWR'!AC24)</f>
        <v>27.27</v>
      </c>
      <c r="AE306" s="224" t="str">
        <f>IF('WTR&amp;SWR'!AD24="","",'WTR&amp;SWR'!AD24)</f>
        <v/>
      </c>
      <c r="AF306" s="257" t="str">
        <f>IF('WTR&amp;SWR'!AE24="","",'WTR&amp;SWR'!AE24)</f>
        <v/>
      </c>
    </row>
    <row r="307" spans="1:32" x14ac:dyDescent="0.15">
      <c r="A307" s="313" t="str">
        <f>IF('WTR&amp;SWR'!AE25="","","Print")</f>
        <v/>
      </c>
      <c r="B307" s="236" t="str">
        <f>IF('WTR&amp;SWR'!A25="","",'WTR&amp;SWR'!A25)</f>
        <v>CONCRETE CRADLE, PER SDS-111 (18" SWR MAIN)</v>
      </c>
      <c r="C307" s="232" t="str">
        <f>IF('WTR&amp;SWR'!B25="","",'WTR&amp;SWR'!B25)</f>
        <v>LF</v>
      </c>
      <c r="D307" s="232" t="str">
        <f>IF('WTR&amp;SWR'!C25="","",'WTR&amp;SWR'!C25)</f>
        <v/>
      </c>
      <c r="E307" s="232" t="str">
        <f>IF('WTR&amp;SWR'!D25="","",'WTR&amp;SWR'!D25)</f>
        <v/>
      </c>
      <c r="F307" s="232" t="str">
        <f>IF('WTR&amp;SWR'!E25="","",'WTR&amp;SWR'!E25)</f>
        <v/>
      </c>
      <c r="G307" s="232" t="str">
        <f>IF('WTR&amp;SWR'!F25="","",'WTR&amp;SWR'!F25)</f>
        <v/>
      </c>
      <c r="H307" s="232" t="str">
        <f>IF('WTR&amp;SWR'!G25="","",'WTR&amp;SWR'!G25)</f>
        <v/>
      </c>
      <c r="I307" s="232" t="str">
        <f>IF('WTR&amp;SWR'!H25="","",'WTR&amp;SWR'!H25)</f>
        <v/>
      </c>
      <c r="J307" s="232" t="str">
        <f>IF('WTR&amp;SWR'!I25="","",'WTR&amp;SWR'!I25)</f>
        <v/>
      </c>
      <c r="K307" s="232" t="str">
        <f>IF('WTR&amp;SWR'!J25="","",'WTR&amp;SWR'!J25)</f>
        <v/>
      </c>
      <c r="L307" s="232" t="str">
        <f>IF('WTR&amp;SWR'!K25="","",'WTR&amp;SWR'!K25)</f>
        <v/>
      </c>
      <c r="M307" s="232" t="str">
        <f>IF('WTR&amp;SWR'!L25="","",'WTR&amp;SWR'!L25)</f>
        <v/>
      </c>
      <c r="N307" s="232" t="str">
        <f>IF('WTR&amp;SWR'!M25="","",'WTR&amp;SWR'!M25)</f>
        <v/>
      </c>
      <c r="O307" s="232" t="str">
        <f>IF('WTR&amp;SWR'!N25="","",'WTR&amp;SWR'!N25)</f>
        <v/>
      </c>
      <c r="P307" s="232" t="str">
        <f>IF('WTR&amp;SWR'!O25="","",'WTR&amp;SWR'!O25)</f>
        <v/>
      </c>
      <c r="Q307" s="232" t="str">
        <f>IF('WTR&amp;SWR'!P25="","",'WTR&amp;SWR'!P25)</f>
        <v/>
      </c>
      <c r="R307" s="232" t="str">
        <f>IF('WTR&amp;SWR'!Q25="","",'WTR&amp;SWR'!Q25)</f>
        <v/>
      </c>
      <c r="S307" s="232" t="str">
        <f>IF('WTR&amp;SWR'!R25="","",'WTR&amp;SWR'!R25)</f>
        <v/>
      </c>
      <c r="T307" s="232" t="str">
        <f>IF('WTR&amp;SWR'!S25="","",'WTR&amp;SWR'!S25)</f>
        <v/>
      </c>
      <c r="U307" s="232"/>
      <c r="V307" s="232"/>
      <c r="W307" s="232"/>
      <c r="X307" s="232"/>
      <c r="Y307" s="232"/>
      <c r="Z307" s="232"/>
      <c r="AA307" s="221" t="str">
        <f>IF('WTR&amp;SWR'!AA25="","",'WTR&amp;SWR'!AA25)</f>
        <v/>
      </c>
      <c r="AB307" s="232" t="str">
        <f>IF('WTR&amp;SWR'!Z25="","",'WTR&amp;SWR'!Z25)</f>
        <v/>
      </c>
      <c r="AC307" s="232" t="str">
        <f>IF('WTR&amp;SWR'!AB25="","",'WTR&amp;SWR'!AB25)</f>
        <v/>
      </c>
      <c r="AD307" s="223">
        <f>IF('WTR&amp;SWR'!AC25="","",'WTR&amp;SWR'!AC25)</f>
        <v>33.299999999999997</v>
      </c>
      <c r="AE307" s="224" t="str">
        <f>IF('WTR&amp;SWR'!AD25="","",'WTR&amp;SWR'!AD25)</f>
        <v/>
      </c>
      <c r="AF307" s="257" t="str">
        <f>IF('WTR&amp;SWR'!AE25="","",'WTR&amp;SWR'!AE25)</f>
        <v/>
      </c>
    </row>
    <row r="308" spans="1:32" x14ac:dyDescent="0.15">
      <c r="A308" s="313" t="str">
        <f>IF('WTR&amp;SWR'!AE26="","","Print")</f>
        <v/>
      </c>
      <c r="B308" s="236" t="str">
        <f>IF('WTR&amp;SWR'!A26="","",'WTR&amp;SWR'!A26)</f>
        <v>CONCRETE CRADLE, PER SDS-111 (21" SWR MAIN)</v>
      </c>
      <c r="C308" s="232" t="str">
        <f>IF('WTR&amp;SWR'!B26="","",'WTR&amp;SWR'!B26)</f>
        <v>LF</v>
      </c>
      <c r="D308" s="232" t="str">
        <f>IF('WTR&amp;SWR'!C26="","",'WTR&amp;SWR'!C26)</f>
        <v/>
      </c>
      <c r="E308" s="232" t="str">
        <f>IF('WTR&amp;SWR'!D26="","",'WTR&amp;SWR'!D26)</f>
        <v/>
      </c>
      <c r="F308" s="232" t="str">
        <f>IF('WTR&amp;SWR'!E26="","",'WTR&amp;SWR'!E26)</f>
        <v/>
      </c>
      <c r="G308" s="232" t="str">
        <f>IF('WTR&amp;SWR'!F26="","",'WTR&amp;SWR'!F26)</f>
        <v/>
      </c>
      <c r="H308" s="232" t="str">
        <f>IF('WTR&amp;SWR'!G26="","",'WTR&amp;SWR'!G26)</f>
        <v/>
      </c>
      <c r="I308" s="232" t="str">
        <f>IF('WTR&amp;SWR'!H26="","",'WTR&amp;SWR'!H26)</f>
        <v/>
      </c>
      <c r="J308" s="232" t="str">
        <f>IF('WTR&amp;SWR'!I26="","",'WTR&amp;SWR'!I26)</f>
        <v/>
      </c>
      <c r="K308" s="232" t="str">
        <f>IF('WTR&amp;SWR'!J26="","",'WTR&amp;SWR'!J26)</f>
        <v/>
      </c>
      <c r="L308" s="232" t="str">
        <f>IF('WTR&amp;SWR'!K26="","",'WTR&amp;SWR'!K26)</f>
        <v/>
      </c>
      <c r="M308" s="232" t="str">
        <f>IF('WTR&amp;SWR'!L26="","",'WTR&amp;SWR'!L26)</f>
        <v/>
      </c>
      <c r="N308" s="232" t="str">
        <f>IF('WTR&amp;SWR'!M26="","",'WTR&amp;SWR'!M26)</f>
        <v/>
      </c>
      <c r="O308" s="232" t="str">
        <f>IF('WTR&amp;SWR'!N26="","",'WTR&amp;SWR'!N26)</f>
        <v/>
      </c>
      <c r="P308" s="232" t="str">
        <f>IF('WTR&amp;SWR'!O26="","",'WTR&amp;SWR'!O26)</f>
        <v/>
      </c>
      <c r="Q308" s="232" t="str">
        <f>IF('WTR&amp;SWR'!P26="","",'WTR&amp;SWR'!P26)</f>
        <v/>
      </c>
      <c r="R308" s="232" t="str">
        <f>IF('WTR&amp;SWR'!Q26="","",'WTR&amp;SWR'!Q26)</f>
        <v/>
      </c>
      <c r="S308" s="232" t="str">
        <f>IF('WTR&amp;SWR'!R26="","",'WTR&amp;SWR'!R26)</f>
        <v/>
      </c>
      <c r="T308" s="232" t="str">
        <f>IF('WTR&amp;SWR'!S26="","",'WTR&amp;SWR'!S26)</f>
        <v/>
      </c>
      <c r="U308" s="232"/>
      <c r="V308" s="232"/>
      <c r="W308" s="232"/>
      <c r="X308" s="232"/>
      <c r="Y308" s="232"/>
      <c r="Z308" s="232"/>
      <c r="AA308" s="221" t="str">
        <f>IF('WTR&amp;SWR'!AA26="","",'WTR&amp;SWR'!AA26)</f>
        <v/>
      </c>
      <c r="AB308" s="232" t="str">
        <f>IF('WTR&amp;SWR'!Z26="","",'WTR&amp;SWR'!Z26)</f>
        <v/>
      </c>
      <c r="AC308" s="232" t="str">
        <f>IF('WTR&amp;SWR'!AB26="","",'WTR&amp;SWR'!AB26)</f>
        <v/>
      </c>
      <c r="AD308" s="223">
        <f>IF('WTR&amp;SWR'!AC26="","",'WTR&amp;SWR'!AC26)</f>
        <v>38.86</v>
      </c>
      <c r="AE308" s="224" t="str">
        <f>IF('WTR&amp;SWR'!AD26="","",'WTR&amp;SWR'!AD26)</f>
        <v/>
      </c>
      <c r="AF308" s="257" t="str">
        <f>IF('WTR&amp;SWR'!AE26="","",'WTR&amp;SWR'!AE26)</f>
        <v/>
      </c>
    </row>
    <row r="309" spans="1:32" x14ac:dyDescent="0.15">
      <c r="A309" s="313" t="str">
        <f>IF('WTR&amp;SWR'!AE27="","","Print")</f>
        <v/>
      </c>
      <c r="B309" s="236" t="str">
        <f>IF('WTR&amp;SWR'!A27="","",'WTR&amp;SWR'!A27)</f>
        <v>CONCRETE CRADLE, PER SDS-111 (24" SWR MAIN)</v>
      </c>
      <c r="C309" s="232" t="str">
        <f>IF('WTR&amp;SWR'!B27="","",'WTR&amp;SWR'!B27)</f>
        <v>LF</v>
      </c>
      <c r="D309" s="232" t="str">
        <f>IF('WTR&amp;SWR'!C27="","",'WTR&amp;SWR'!C27)</f>
        <v/>
      </c>
      <c r="E309" s="232" t="str">
        <f>IF('WTR&amp;SWR'!D27="","",'WTR&amp;SWR'!D27)</f>
        <v/>
      </c>
      <c r="F309" s="232" t="str">
        <f>IF('WTR&amp;SWR'!E27="","",'WTR&amp;SWR'!E27)</f>
        <v/>
      </c>
      <c r="G309" s="232" t="str">
        <f>IF('WTR&amp;SWR'!F27="","",'WTR&amp;SWR'!F27)</f>
        <v/>
      </c>
      <c r="H309" s="232" t="str">
        <f>IF('WTR&amp;SWR'!G27="","",'WTR&amp;SWR'!G27)</f>
        <v/>
      </c>
      <c r="I309" s="232" t="str">
        <f>IF('WTR&amp;SWR'!H27="","",'WTR&amp;SWR'!H27)</f>
        <v/>
      </c>
      <c r="J309" s="232" t="str">
        <f>IF('WTR&amp;SWR'!I27="","",'WTR&amp;SWR'!I27)</f>
        <v/>
      </c>
      <c r="K309" s="232" t="str">
        <f>IF('WTR&amp;SWR'!J27="","",'WTR&amp;SWR'!J27)</f>
        <v/>
      </c>
      <c r="L309" s="232" t="str">
        <f>IF('WTR&amp;SWR'!K27="","",'WTR&amp;SWR'!K27)</f>
        <v/>
      </c>
      <c r="M309" s="232" t="str">
        <f>IF('WTR&amp;SWR'!L27="","",'WTR&amp;SWR'!L27)</f>
        <v/>
      </c>
      <c r="N309" s="232" t="str">
        <f>IF('WTR&amp;SWR'!M27="","",'WTR&amp;SWR'!M27)</f>
        <v/>
      </c>
      <c r="O309" s="232" t="str">
        <f>IF('WTR&amp;SWR'!N27="","",'WTR&amp;SWR'!N27)</f>
        <v/>
      </c>
      <c r="P309" s="232" t="str">
        <f>IF('WTR&amp;SWR'!O27="","",'WTR&amp;SWR'!O27)</f>
        <v/>
      </c>
      <c r="Q309" s="232" t="str">
        <f>IF('WTR&amp;SWR'!P27="","",'WTR&amp;SWR'!P27)</f>
        <v/>
      </c>
      <c r="R309" s="232" t="str">
        <f>IF('WTR&amp;SWR'!Q27="","",'WTR&amp;SWR'!Q27)</f>
        <v/>
      </c>
      <c r="S309" s="232" t="str">
        <f>IF('WTR&amp;SWR'!R27="","",'WTR&amp;SWR'!R27)</f>
        <v/>
      </c>
      <c r="T309" s="232" t="str">
        <f>IF('WTR&amp;SWR'!S27="","",'WTR&amp;SWR'!S27)</f>
        <v/>
      </c>
      <c r="U309" s="232"/>
      <c r="V309" s="232"/>
      <c r="W309" s="232"/>
      <c r="X309" s="232"/>
      <c r="Y309" s="232"/>
      <c r="Z309" s="232"/>
      <c r="AA309" s="221" t="str">
        <f>IF('WTR&amp;SWR'!AA27="","",'WTR&amp;SWR'!AA27)</f>
        <v/>
      </c>
      <c r="AB309" s="232" t="str">
        <f>IF('WTR&amp;SWR'!Z27="","",'WTR&amp;SWR'!Z27)</f>
        <v/>
      </c>
      <c r="AC309" s="232" t="str">
        <f>IF('WTR&amp;SWR'!AB27="","",'WTR&amp;SWR'!AB27)</f>
        <v/>
      </c>
      <c r="AD309" s="223">
        <f>IF('WTR&amp;SWR'!AC27="","",'WTR&amp;SWR'!AC27)</f>
        <v>26.8</v>
      </c>
      <c r="AE309" s="224" t="str">
        <f>IF('WTR&amp;SWR'!AD27="","",'WTR&amp;SWR'!AD27)</f>
        <v/>
      </c>
      <c r="AF309" s="257" t="str">
        <f>IF('WTR&amp;SWR'!AE27="","",'WTR&amp;SWR'!AE27)</f>
        <v/>
      </c>
    </row>
    <row r="310" spans="1:32" x14ac:dyDescent="0.15">
      <c r="A310" s="313" t="str">
        <f>IF('WTR&amp;SWR'!AE28="","","Print")</f>
        <v/>
      </c>
      <c r="B310" s="236" t="str">
        <f>IF('WTR&amp;SWR'!A28="","",'WTR&amp;SWR'!A28)</f>
        <v>CONCRETE CRADLE, PER SDS-111 (27" SWR MAIN)</v>
      </c>
      <c r="C310" s="232" t="str">
        <f>IF('WTR&amp;SWR'!B28="","",'WTR&amp;SWR'!B28)</f>
        <v>LF</v>
      </c>
      <c r="D310" s="232" t="str">
        <f>IF('WTR&amp;SWR'!C28="","",'WTR&amp;SWR'!C28)</f>
        <v/>
      </c>
      <c r="E310" s="232" t="str">
        <f>IF('WTR&amp;SWR'!D28="","",'WTR&amp;SWR'!D28)</f>
        <v/>
      </c>
      <c r="F310" s="232" t="str">
        <f>IF('WTR&amp;SWR'!E28="","",'WTR&amp;SWR'!E28)</f>
        <v/>
      </c>
      <c r="G310" s="232" t="str">
        <f>IF('WTR&amp;SWR'!F28="","",'WTR&amp;SWR'!F28)</f>
        <v/>
      </c>
      <c r="H310" s="232" t="str">
        <f>IF('WTR&amp;SWR'!G28="","",'WTR&amp;SWR'!G28)</f>
        <v/>
      </c>
      <c r="I310" s="232" t="str">
        <f>IF('WTR&amp;SWR'!H28="","",'WTR&amp;SWR'!H28)</f>
        <v/>
      </c>
      <c r="J310" s="232" t="str">
        <f>IF('WTR&amp;SWR'!I28="","",'WTR&amp;SWR'!I28)</f>
        <v/>
      </c>
      <c r="K310" s="232" t="str">
        <f>IF('WTR&amp;SWR'!J28="","",'WTR&amp;SWR'!J28)</f>
        <v/>
      </c>
      <c r="L310" s="232" t="str">
        <f>IF('WTR&amp;SWR'!K28="","",'WTR&amp;SWR'!K28)</f>
        <v/>
      </c>
      <c r="M310" s="232" t="str">
        <f>IF('WTR&amp;SWR'!L28="","",'WTR&amp;SWR'!L28)</f>
        <v/>
      </c>
      <c r="N310" s="232" t="str">
        <f>IF('WTR&amp;SWR'!M28="","",'WTR&amp;SWR'!M28)</f>
        <v/>
      </c>
      <c r="O310" s="232" t="str">
        <f>IF('WTR&amp;SWR'!N28="","",'WTR&amp;SWR'!N28)</f>
        <v/>
      </c>
      <c r="P310" s="232" t="str">
        <f>IF('WTR&amp;SWR'!O28="","",'WTR&amp;SWR'!O28)</f>
        <v/>
      </c>
      <c r="Q310" s="232" t="str">
        <f>IF('WTR&amp;SWR'!P28="","",'WTR&amp;SWR'!P28)</f>
        <v/>
      </c>
      <c r="R310" s="232" t="str">
        <f>IF('WTR&amp;SWR'!Q28="","",'WTR&amp;SWR'!Q28)</f>
        <v/>
      </c>
      <c r="S310" s="232" t="str">
        <f>IF('WTR&amp;SWR'!R28="","",'WTR&amp;SWR'!R28)</f>
        <v/>
      </c>
      <c r="T310" s="232" t="str">
        <f>IF('WTR&amp;SWR'!S28="","",'WTR&amp;SWR'!S28)</f>
        <v/>
      </c>
      <c r="U310" s="232"/>
      <c r="V310" s="232"/>
      <c r="W310" s="232"/>
      <c r="X310" s="232"/>
      <c r="Y310" s="232"/>
      <c r="Z310" s="232"/>
      <c r="AA310" s="221" t="str">
        <f>IF('WTR&amp;SWR'!AA28="","",'WTR&amp;SWR'!AA28)</f>
        <v/>
      </c>
      <c r="AB310" s="232" t="str">
        <f>IF('WTR&amp;SWR'!Z28="","",'WTR&amp;SWR'!Z28)</f>
        <v/>
      </c>
      <c r="AC310" s="232" t="str">
        <f>IF('WTR&amp;SWR'!AB28="","",'WTR&amp;SWR'!AB28)</f>
        <v/>
      </c>
      <c r="AD310" s="223">
        <f>IF('WTR&amp;SWR'!AC28="","",'WTR&amp;SWR'!AC28)</f>
        <v>46.1</v>
      </c>
      <c r="AE310" s="224" t="str">
        <f>IF('WTR&amp;SWR'!AD28="","",'WTR&amp;SWR'!AD28)</f>
        <v/>
      </c>
      <c r="AF310" s="257" t="str">
        <f>IF('WTR&amp;SWR'!AE28="","",'WTR&amp;SWR'!AE28)</f>
        <v/>
      </c>
    </row>
    <row r="311" spans="1:32" x14ac:dyDescent="0.15">
      <c r="A311" s="313" t="str">
        <f>IF('WTR&amp;SWR'!AE29="","","Print")</f>
        <v/>
      </c>
      <c r="B311" s="236" t="str">
        <f>IF('WTR&amp;SWR'!A29="","",'WTR&amp;SWR'!A29)</f>
        <v>CONCRETE CRADLE, PER SDS-111 (30" SWR MAIN)</v>
      </c>
      <c r="C311" s="232" t="str">
        <f>IF('WTR&amp;SWR'!B29="","",'WTR&amp;SWR'!B29)</f>
        <v>LF</v>
      </c>
      <c r="D311" s="232" t="str">
        <f>IF('WTR&amp;SWR'!C29="","",'WTR&amp;SWR'!C29)</f>
        <v/>
      </c>
      <c r="E311" s="232" t="str">
        <f>IF('WTR&amp;SWR'!D29="","",'WTR&amp;SWR'!D29)</f>
        <v/>
      </c>
      <c r="F311" s="232" t="str">
        <f>IF('WTR&amp;SWR'!E29="","",'WTR&amp;SWR'!E29)</f>
        <v/>
      </c>
      <c r="G311" s="232" t="str">
        <f>IF('WTR&amp;SWR'!F29="","",'WTR&amp;SWR'!F29)</f>
        <v/>
      </c>
      <c r="H311" s="232" t="str">
        <f>IF('WTR&amp;SWR'!G29="","",'WTR&amp;SWR'!G29)</f>
        <v/>
      </c>
      <c r="I311" s="232" t="str">
        <f>IF('WTR&amp;SWR'!H29="","",'WTR&amp;SWR'!H29)</f>
        <v/>
      </c>
      <c r="J311" s="232" t="str">
        <f>IF('WTR&amp;SWR'!I29="","",'WTR&amp;SWR'!I29)</f>
        <v/>
      </c>
      <c r="K311" s="232" t="str">
        <f>IF('WTR&amp;SWR'!J29="","",'WTR&amp;SWR'!J29)</f>
        <v/>
      </c>
      <c r="L311" s="232" t="str">
        <f>IF('WTR&amp;SWR'!K29="","",'WTR&amp;SWR'!K29)</f>
        <v/>
      </c>
      <c r="M311" s="232" t="str">
        <f>IF('WTR&amp;SWR'!L29="","",'WTR&amp;SWR'!L29)</f>
        <v/>
      </c>
      <c r="N311" s="232" t="str">
        <f>IF('WTR&amp;SWR'!M29="","",'WTR&amp;SWR'!M29)</f>
        <v/>
      </c>
      <c r="O311" s="232" t="str">
        <f>IF('WTR&amp;SWR'!N29="","",'WTR&amp;SWR'!N29)</f>
        <v/>
      </c>
      <c r="P311" s="232" t="str">
        <f>IF('WTR&amp;SWR'!O29="","",'WTR&amp;SWR'!O29)</f>
        <v/>
      </c>
      <c r="Q311" s="232" t="str">
        <f>IF('WTR&amp;SWR'!P29="","",'WTR&amp;SWR'!P29)</f>
        <v/>
      </c>
      <c r="R311" s="232" t="str">
        <f>IF('WTR&amp;SWR'!Q29="","",'WTR&amp;SWR'!Q29)</f>
        <v/>
      </c>
      <c r="S311" s="232" t="str">
        <f>IF('WTR&amp;SWR'!R29="","",'WTR&amp;SWR'!R29)</f>
        <v/>
      </c>
      <c r="T311" s="232" t="str">
        <f>IF('WTR&amp;SWR'!S29="","",'WTR&amp;SWR'!S29)</f>
        <v/>
      </c>
      <c r="U311" s="232"/>
      <c r="V311" s="232"/>
      <c r="W311" s="232"/>
      <c r="X311" s="232"/>
      <c r="Y311" s="232"/>
      <c r="Z311" s="232"/>
      <c r="AA311" s="221" t="str">
        <f>IF('WTR&amp;SWR'!AA29="","",'WTR&amp;SWR'!AA29)</f>
        <v/>
      </c>
      <c r="AB311" s="232" t="str">
        <f>IF('WTR&amp;SWR'!Z29="","",'WTR&amp;SWR'!Z29)</f>
        <v/>
      </c>
      <c r="AC311" s="232" t="str">
        <f>IF('WTR&amp;SWR'!AB29="","",'WTR&amp;SWR'!AB29)</f>
        <v/>
      </c>
      <c r="AD311" s="223">
        <f>IF('WTR&amp;SWR'!AC29="","",'WTR&amp;SWR'!AC29)</f>
        <v>55.21</v>
      </c>
      <c r="AE311" s="224" t="str">
        <f>IF('WTR&amp;SWR'!AD29="","",'WTR&amp;SWR'!AD29)</f>
        <v/>
      </c>
      <c r="AF311" s="257" t="str">
        <f>IF('WTR&amp;SWR'!AE29="","",'WTR&amp;SWR'!AE29)</f>
        <v/>
      </c>
    </row>
    <row r="312" spans="1:32" x14ac:dyDescent="0.15">
      <c r="A312" s="313" t="str">
        <f>IF('WTR&amp;SWR'!AE30="","","Print")</f>
        <v/>
      </c>
      <c r="B312" s="236" t="str">
        <f>IF('WTR&amp;SWR'!A30="","",'WTR&amp;SWR'!A30)</f>
        <v>CONCRETE CRADLE, PER SDS-111 (36" SWR MAIN)</v>
      </c>
      <c r="C312" s="232" t="str">
        <f>IF('WTR&amp;SWR'!B30="","",'WTR&amp;SWR'!B30)</f>
        <v>LF</v>
      </c>
      <c r="D312" s="232" t="str">
        <f>IF('WTR&amp;SWR'!C30="","",'WTR&amp;SWR'!C30)</f>
        <v/>
      </c>
      <c r="E312" s="232" t="str">
        <f>IF('WTR&amp;SWR'!D30="","",'WTR&amp;SWR'!D30)</f>
        <v/>
      </c>
      <c r="F312" s="232" t="str">
        <f>IF('WTR&amp;SWR'!E30="","",'WTR&amp;SWR'!E30)</f>
        <v/>
      </c>
      <c r="G312" s="232" t="str">
        <f>IF('WTR&amp;SWR'!F30="","",'WTR&amp;SWR'!F30)</f>
        <v/>
      </c>
      <c r="H312" s="232" t="str">
        <f>IF('WTR&amp;SWR'!G30="","",'WTR&amp;SWR'!G30)</f>
        <v/>
      </c>
      <c r="I312" s="232" t="str">
        <f>IF('WTR&amp;SWR'!H30="","",'WTR&amp;SWR'!H30)</f>
        <v/>
      </c>
      <c r="J312" s="232" t="str">
        <f>IF('WTR&amp;SWR'!I30="","",'WTR&amp;SWR'!I30)</f>
        <v/>
      </c>
      <c r="K312" s="232" t="str">
        <f>IF('WTR&amp;SWR'!J30="","",'WTR&amp;SWR'!J30)</f>
        <v/>
      </c>
      <c r="L312" s="232" t="str">
        <f>IF('WTR&amp;SWR'!K30="","",'WTR&amp;SWR'!K30)</f>
        <v/>
      </c>
      <c r="M312" s="232" t="str">
        <f>IF('WTR&amp;SWR'!L30="","",'WTR&amp;SWR'!L30)</f>
        <v/>
      </c>
      <c r="N312" s="232" t="str">
        <f>IF('WTR&amp;SWR'!M30="","",'WTR&amp;SWR'!M30)</f>
        <v/>
      </c>
      <c r="O312" s="232" t="str">
        <f>IF('WTR&amp;SWR'!N30="","",'WTR&amp;SWR'!N30)</f>
        <v/>
      </c>
      <c r="P312" s="232" t="str">
        <f>IF('WTR&amp;SWR'!O30="","",'WTR&amp;SWR'!O30)</f>
        <v/>
      </c>
      <c r="Q312" s="232" t="str">
        <f>IF('WTR&amp;SWR'!P30="","",'WTR&amp;SWR'!P30)</f>
        <v/>
      </c>
      <c r="R312" s="232" t="str">
        <f>IF('WTR&amp;SWR'!Q30="","",'WTR&amp;SWR'!Q30)</f>
        <v/>
      </c>
      <c r="S312" s="232" t="str">
        <f>IF('WTR&amp;SWR'!R30="","",'WTR&amp;SWR'!R30)</f>
        <v/>
      </c>
      <c r="T312" s="232" t="str">
        <f>IF('WTR&amp;SWR'!S30="","",'WTR&amp;SWR'!S30)</f>
        <v/>
      </c>
      <c r="U312" s="232"/>
      <c r="V312" s="232"/>
      <c r="W312" s="232"/>
      <c r="X312" s="232"/>
      <c r="Y312" s="232"/>
      <c r="Z312" s="232"/>
      <c r="AA312" s="221" t="str">
        <f>IF('WTR&amp;SWR'!AA30="","",'WTR&amp;SWR'!AA30)</f>
        <v/>
      </c>
      <c r="AB312" s="232" t="str">
        <f>IF('WTR&amp;SWR'!Z30="","",'WTR&amp;SWR'!Z30)</f>
        <v/>
      </c>
      <c r="AC312" s="232" t="str">
        <f>IF('WTR&amp;SWR'!AB30="","",'WTR&amp;SWR'!AB30)</f>
        <v/>
      </c>
      <c r="AD312" s="223">
        <f>IF('WTR&amp;SWR'!AC30="","",'WTR&amp;SWR'!AC30)</f>
        <v>70.95</v>
      </c>
      <c r="AE312" s="224" t="str">
        <f>IF('WTR&amp;SWR'!AD30="","",'WTR&amp;SWR'!AD30)</f>
        <v/>
      </c>
      <c r="AF312" s="257" t="str">
        <f>IF('WTR&amp;SWR'!AE30="","",'WTR&amp;SWR'!AE30)</f>
        <v/>
      </c>
    </row>
    <row r="313" spans="1:32" x14ac:dyDescent="0.15">
      <c r="A313" s="313" t="str">
        <f>IF('WTR&amp;SWR'!AE31="","","Print")</f>
        <v/>
      </c>
      <c r="B313" s="236" t="str">
        <f>IF('WTR&amp;SWR'!A31="","",'WTR&amp;SWR'!A31)</f>
        <v>CONCRETE CRADLE, PER SDS-111 (42" SWR MAIN)</v>
      </c>
      <c r="C313" s="232" t="str">
        <f>IF('WTR&amp;SWR'!B31="","",'WTR&amp;SWR'!B31)</f>
        <v>LF</v>
      </c>
      <c r="D313" s="232" t="str">
        <f>IF('WTR&amp;SWR'!C31="","",'WTR&amp;SWR'!C31)</f>
        <v/>
      </c>
      <c r="E313" s="232" t="str">
        <f>IF('WTR&amp;SWR'!D31="","",'WTR&amp;SWR'!D31)</f>
        <v/>
      </c>
      <c r="F313" s="232" t="str">
        <f>IF('WTR&amp;SWR'!E31="","",'WTR&amp;SWR'!E31)</f>
        <v/>
      </c>
      <c r="G313" s="232" t="str">
        <f>IF('WTR&amp;SWR'!F31="","",'WTR&amp;SWR'!F31)</f>
        <v/>
      </c>
      <c r="H313" s="232" t="str">
        <f>IF('WTR&amp;SWR'!G31="","",'WTR&amp;SWR'!G31)</f>
        <v/>
      </c>
      <c r="I313" s="232" t="str">
        <f>IF('WTR&amp;SWR'!H31="","",'WTR&amp;SWR'!H31)</f>
        <v/>
      </c>
      <c r="J313" s="232" t="str">
        <f>IF('WTR&amp;SWR'!I31="","",'WTR&amp;SWR'!I31)</f>
        <v/>
      </c>
      <c r="K313" s="232" t="str">
        <f>IF('WTR&amp;SWR'!J31="","",'WTR&amp;SWR'!J31)</f>
        <v/>
      </c>
      <c r="L313" s="232" t="str">
        <f>IF('WTR&amp;SWR'!K31="","",'WTR&amp;SWR'!K31)</f>
        <v/>
      </c>
      <c r="M313" s="232" t="str">
        <f>IF('WTR&amp;SWR'!L31="","",'WTR&amp;SWR'!L31)</f>
        <v/>
      </c>
      <c r="N313" s="232" t="str">
        <f>IF('WTR&amp;SWR'!M31="","",'WTR&amp;SWR'!M31)</f>
        <v/>
      </c>
      <c r="O313" s="232" t="str">
        <f>IF('WTR&amp;SWR'!N31="","",'WTR&amp;SWR'!N31)</f>
        <v/>
      </c>
      <c r="P313" s="232" t="str">
        <f>IF('WTR&amp;SWR'!O31="","",'WTR&amp;SWR'!O31)</f>
        <v/>
      </c>
      <c r="Q313" s="232" t="str">
        <f>IF('WTR&amp;SWR'!P31="","",'WTR&amp;SWR'!P31)</f>
        <v/>
      </c>
      <c r="R313" s="232" t="str">
        <f>IF('WTR&amp;SWR'!Q31="","",'WTR&amp;SWR'!Q31)</f>
        <v/>
      </c>
      <c r="S313" s="232" t="str">
        <f>IF('WTR&amp;SWR'!R31="","",'WTR&amp;SWR'!R31)</f>
        <v/>
      </c>
      <c r="T313" s="232" t="str">
        <f>IF('WTR&amp;SWR'!S31="","",'WTR&amp;SWR'!S31)</f>
        <v/>
      </c>
      <c r="U313" s="232"/>
      <c r="V313" s="232"/>
      <c r="W313" s="232"/>
      <c r="X313" s="232"/>
      <c r="Y313" s="232"/>
      <c r="Z313" s="232"/>
      <c r="AA313" s="221" t="str">
        <f>IF('WTR&amp;SWR'!AA31="","",'WTR&amp;SWR'!AA31)</f>
        <v/>
      </c>
      <c r="AB313" s="232" t="str">
        <f>IF('WTR&amp;SWR'!Z31="","",'WTR&amp;SWR'!Z31)</f>
        <v/>
      </c>
      <c r="AC313" s="232" t="str">
        <f>IF('WTR&amp;SWR'!AB31="","",'WTR&amp;SWR'!AB31)</f>
        <v/>
      </c>
      <c r="AD313" s="223">
        <f>IF('WTR&amp;SWR'!AC31="","",'WTR&amp;SWR'!AC31)</f>
        <v>92.06</v>
      </c>
      <c r="AE313" s="224" t="str">
        <f>IF('WTR&amp;SWR'!AD31="","",'WTR&amp;SWR'!AD31)</f>
        <v/>
      </c>
      <c r="AF313" s="257" t="str">
        <f>IF('WTR&amp;SWR'!AE31="","",'WTR&amp;SWR'!AE31)</f>
        <v/>
      </c>
    </row>
    <row r="314" spans="1:32" x14ac:dyDescent="0.15">
      <c r="A314" s="313" t="str">
        <f>IF('WTR&amp;SWR'!AE32="","","Print")</f>
        <v/>
      </c>
      <c r="B314" s="236" t="str">
        <f>IF('WTR&amp;SWR'!A32="","",'WTR&amp;SWR'!A32)</f>
        <v>CONCRETE CRADLE, PER SDS-111 (48" SWR MAIN)</v>
      </c>
      <c r="C314" s="232" t="str">
        <f>IF('WTR&amp;SWR'!B32="","",'WTR&amp;SWR'!B32)</f>
        <v>LF</v>
      </c>
      <c r="D314" s="232" t="str">
        <f>IF('WTR&amp;SWR'!C32="","",'WTR&amp;SWR'!C32)</f>
        <v/>
      </c>
      <c r="E314" s="232" t="str">
        <f>IF('WTR&amp;SWR'!D32="","",'WTR&amp;SWR'!D32)</f>
        <v/>
      </c>
      <c r="F314" s="232" t="str">
        <f>IF('WTR&amp;SWR'!E32="","",'WTR&amp;SWR'!E32)</f>
        <v/>
      </c>
      <c r="G314" s="232" t="str">
        <f>IF('WTR&amp;SWR'!F32="","",'WTR&amp;SWR'!F32)</f>
        <v/>
      </c>
      <c r="H314" s="232" t="str">
        <f>IF('WTR&amp;SWR'!G32="","",'WTR&amp;SWR'!G32)</f>
        <v/>
      </c>
      <c r="I314" s="232" t="str">
        <f>IF('WTR&amp;SWR'!H32="","",'WTR&amp;SWR'!H32)</f>
        <v/>
      </c>
      <c r="J314" s="232" t="str">
        <f>IF('WTR&amp;SWR'!I32="","",'WTR&amp;SWR'!I32)</f>
        <v/>
      </c>
      <c r="K314" s="232" t="str">
        <f>IF('WTR&amp;SWR'!J32="","",'WTR&amp;SWR'!J32)</f>
        <v/>
      </c>
      <c r="L314" s="232" t="str">
        <f>IF('WTR&amp;SWR'!K32="","",'WTR&amp;SWR'!K32)</f>
        <v/>
      </c>
      <c r="M314" s="232" t="str">
        <f>IF('WTR&amp;SWR'!L32="","",'WTR&amp;SWR'!L32)</f>
        <v/>
      </c>
      <c r="N314" s="232" t="str">
        <f>IF('WTR&amp;SWR'!M32="","",'WTR&amp;SWR'!M32)</f>
        <v/>
      </c>
      <c r="O314" s="232" t="str">
        <f>IF('WTR&amp;SWR'!N32="","",'WTR&amp;SWR'!N32)</f>
        <v/>
      </c>
      <c r="P314" s="232" t="str">
        <f>IF('WTR&amp;SWR'!O32="","",'WTR&amp;SWR'!O32)</f>
        <v/>
      </c>
      <c r="Q314" s="232" t="str">
        <f>IF('WTR&amp;SWR'!P32="","",'WTR&amp;SWR'!P32)</f>
        <v/>
      </c>
      <c r="R314" s="232" t="str">
        <f>IF('WTR&amp;SWR'!Q32="","",'WTR&amp;SWR'!Q32)</f>
        <v/>
      </c>
      <c r="S314" s="232" t="str">
        <f>IF('WTR&amp;SWR'!R32="","",'WTR&amp;SWR'!R32)</f>
        <v/>
      </c>
      <c r="T314" s="232" t="str">
        <f>IF('WTR&amp;SWR'!S32="","",'WTR&amp;SWR'!S32)</f>
        <v/>
      </c>
      <c r="U314" s="232"/>
      <c r="V314" s="232"/>
      <c r="W314" s="232"/>
      <c r="X314" s="232"/>
      <c r="Y314" s="232"/>
      <c r="Z314" s="232"/>
      <c r="AA314" s="221" t="str">
        <f>IF('WTR&amp;SWR'!AA32="","",'WTR&amp;SWR'!AA32)</f>
        <v/>
      </c>
      <c r="AB314" s="232" t="str">
        <f>IF('WTR&amp;SWR'!Z32="","",'WTR&amp;SWR'!Z32)</f>
        <v/>
      </c>
      <c r="AC314" s="232" t="str">
        <f>IF('WTR&amp;SWR'!AB32="","",'WTR&amp;SWR'!AB32)</f>
        <v/>
      </c>
      <c r="AD314" s="223">
        <f>IF('WTR&amp;SWR'!AC32="","",'WTR&amp;SWR'!AC32)</f>
        <v>104.86</v>
      </c>
      <c r="AE314" s="224" t="str">
        <f>IF('WTR&amp;SWR'!AD32="","",'WTR&amp;SWR'!AD32)</f>
        <v/>
      </c>
      <c r="AF314" s="257" t="str">
        <f>IF('WTR&amp;SWR'!AE32="","",'WTR&amp;SWR'!AE32)</f>
        <v/>
      </c>
    </row>
    <row r="315" spans="1:32" x14ac:dyDescent="0.15">
      <c r="A315" s="313" t="str">
        <f>IF('WTR&amp;SWR'!AE33="","","Print")</f>
        <v/>
      </c>
      <c r="B315" s="236" t="str">
        <f>IF('WTR&amp;SWR'!A33="","",'WTR&amp;SWR'!A33)</f>
        <v>CONCRETE ENCASEMENT, PER SDS-112 (8" SWR MAIN)</v>
      </c>
      <c r="C315" s="232" t="str">
        <f>IF('WTR&amp;SWR'!B33="","",'WTR&amp;SWR'!B33)</f>
        <v>LF</v>
      </c>
      <c r="D315" s="232" t="str">
        <f>IF('WTR&amp;SWR'!C33="","",'WTR&amp;SWR'!C33)</f>
        <v/>
      </c>
      <c r="E315" s="232" t="str">
        <f>IF('WTR&amp;SWR'!D33="","",'WTR&amp;SWR'!D33)</f>
        <v/>
      </c>
      <c r="F315" s="232" t="str">
        <f>IF('WTR&amp;SWR'!E33="","",'WTR&amp;SWR'!E33)</f>
        <v/>
      </c>
      <c r="G315" s="232" t="str">
        <f>IF('WTR&amp;SWR'!F33="","",'WTR&amp;SWR'!F33)</f>
        <v/>
      </c>
      <c r="H315" s="232" t="str">
        <f>IF('WTR&amp;SWR'!G33="","",'WTR&amp;SWR'!G33)</f>
        <v/>
      </c>
      <c r="I315" s="232" t="str">
        <f>IF('WTR&amp;SWR'!H33="","",'WTR&amp;SWR'!H33)</f>
        <v/>
      </c>
      <c r="J315" s="232" t="str">
        <f>IF('WTR&amp;SWR'!I33="","",'WTR&amp;SWR'!I33)</f>
        <v/>
      </c>
      <c r="K315" s="232" t="str">
        <f>IF('WTR&amp;SWR'!J33="","",'WTR&amp;SWR'!J33)</f>
        <v/>
      </c>
      <c r="L315" s="232" t="str">
        <f>IF('WTR&amp;SWR'!K33="","",'WTR&amp;SWR'!K33)</f>
        <v/>
      </c>
      <c r="M315" s="232" t="str">
        <f>IF('WTR&amp;SWR'!L33="","",'WTR&amp;SWR'!L33)</f>
        <v/>
      </c>
      <c r="N315" s="232" t="str">
        <f>IF('WTR&amp;SWR'!M33="","",'WTR&amp;SWR'!M33)</f>
        <v/>
      </c>
      <c r="O315" s="232" t="str">
        <f>IF('WTR&amp;SWR'!N33="","",'WTR&amp;SWR'!N33)</f>
        <v/>
      </c>
      <c r="P315" s="232" t="str">
        <f>IF('WTR&amp;SWR'!O33="","",'WTR&amp;SWR'!O33)</f>
        <v/>
      </c>
      <c r="Q315" s="232" t="str">
        <f>IF('WTR&amp;SWR'!P33="","",'WTR&amp;SWR'!P33)</f>
        <v/>
      </c>
      <c r="R315" s="232" t="str">
        <f>IF('WTR&amp;SWR'!Q33="","",'WTR&amp;SWR'!Q33)</f>
        <v/>
      </c>
      <c r="S315" s="232" t="str">
        <f>IF('WTR&amp;SWR'!R33="","",'WTR&amp;SWR'!R33)</f>
        <v/>
      </c>
      <c r="T315" s="232" t="str">
        <f>IF('WTR&amp;SWR'!S33="","",'WTR&amp;SWR'!S33)</f>
        <v/>
      </c>
      <c r="U315" s="232"/>
      <c r="V315" s="232"/>
      <c r="W315" s="232"/>
      <c r="X315" s="232"/>
      <c r="Y315" s="232"/>
      <c r="Z315" s="232"/>
      <c r="AA315" s="221" t="str">
        <f>IF('WTR&amp;SWR'!AA33="","",'WTR&amp;SWR'!AA33)</f>
        <v/>
      </c>
      <c r="AB315" s="232" t="str">
        <f>IF('WTR&amp;SWR'!Z33="","",'WTR&amp;SWR'!Z33)</f>
        <v/>
      </c>
      <c r="AC315" s="232" t="str">
        <f>IF('WTR&amp;SWR'!AB33="","",'WTR&amp;SWR'!AB33)</f>
        <v/>
      </c>
      <c r="AD315" s="223">
        <f>IF('WTR&amp;SWR'!AC33="","",'WTR&amp;SWR'!AC33)</f>
        <v>29.41</v>
      </c>
      <c r="AE315" s="224" t="str">
        <f>IF('WTR&amp;SWR'!AD33="","",'WTR&amp;SWR'!AD33)</f>
        <v/>
      </c>
      <c r="AF315" s="257" t="str">
        <f>IF('WTR&amp;SWR'!AE33="","",'WTR&amp;SWR'!AE33)</f>
        <v/>
      </c>
    </row>
    <row r="316" spans="1:32" x14ac:dyDescent="0.15">
      <c r="A316" s="313" t="str">
        <f>IF('WTR&amp;SWR'!AE34="","","Print")</f>
        <v/>
      </c>
      <c r="B316" s="236" t="str">
        <f>IF('WTR&amp;SWR'!A34="","",'WTR&amp;SWR'!A34)</f>
        <v>CONCRETE ENCASEMENT, PER SDS-112 (10" SWR MAIN)</v>
      </c>
      <c r="C316" s="232" t="str">
        <f>IF('WTR&amp;SWR'!B34="","",'WTR&amp;SWR'!B34)</f>
        <v>LF</v>
      </c>
      <c r="D316" s="232" t="str">
        <f>IF('WTR&amp;SWR'!C34="","",'WTR&amp;SWR'!C34)</f>
        <v/>
      </c>
      <c r="E316" s="232" t="str">
        <f>IF('WTR&amp;SWR'!D34="","",'WTR&amp;SWR'!D34)</f>
        <v/>
      </c>
      <c r="F316" s="232" t="str">
        <f>IF('WTR&amp;SWR'!E34="","",'WTR&amp;SWR'!E34)</f>
        <v/>
      </c>
      <c r="G316" s="232" t="str">
        <f>IF('WTR&amp;SWR'!F34="","",'WTR&amp;SWR'!F34)</f>
        <v/>
      </c>
      <c r="H316" s="232" t="str">
        <f>IF('WTR&amp;SWR'!G34="","",'WTR&amp;SWR'!G34)</f>
        <v/>
      </c>
      <c r="I316" s="232" t="str">
        <f>IF('WTR&amp;SWR'!H34="","",'WTR&amp;SWR'!H34)</f>
        <v/>
      </c>
      <c r="J316" s="232" t="str">
        <f>IF('WTR&amp;SWR'!I34="","",'WTR&amp;SWR'!I34)</f>
        <v/>
      </c>
      <c r="K316" s="232" t="str">
        <f>IF('WTR&amp;SWR'!J34="","",'WTR&amp;SWR'!J34)</f>
        <v/>
      </c>
      <c r="L316" s="232" t="str">
        <f>IF('WTR&amp;SWR'!K34="","",'WTR&amp;SWR'!K34)</f>
        <v/>
      </c>
      <c r="M316" s="232" t="str">
        <f>IF('WTR&amp;SWR'!L34="","",'WTR&amp;SWR'!L34)</f>
        <v/>
      </c>
      <c r="N316" s="232" t="str">
        <f>IF('WTR&amp;SWR'!M34="","",'WTR&amp;SWR'!M34)</f>
        <v/>
      </c>
      <c r="O316" s="232" t="str">
        <f>IF('WTR&amp;SWR'!N34="","",'WTR&amp;SWR'!N34)</f>
        <v/>
      </c>
      <c r="P316" s="232" t="str">
        <f>IF('WTR&amp;SWR'!O34="","",'WTR&amp;SWR'!O34)</f>
        <v/>
      </c>
      <c r="Q316" s="232" t="str">
        <f>IF('WTR&amp;SWR'!P34="","",'WTR&amp;SWR'!P34)</f>
        <v/>
      </c>
      <c r="R316" s="232" t="str">
        <f>IF('WTR&amp;SWR'!Q34="","",'WTR&amp;SWR'!Q34)</f>
        <v/>
      </c>
      <c r="S316" s="232" t="str">
        <f>IF('WTR&amp;SWR'!R34="","",'WTR&amp;SWR'!R34)</f>
        <v/>
      </c>
      <c r="T316" s="232" t="str">
        <f>IF('WTR&amp;SWR'!S34="","",'WTR&amp;SWR'!S34)</f>
        <v/>
      </c>
      <c r="U316" s="232"/>
      <c r="V316" s="232"/>
      <c r="W316" s="232"/>
      <c r="X316" s="232"/>
      <c r="Y316" s="232"/>
      <c r="Z316" s="232"/>
      <c r="AA316" s="221" t="str">
        <f>IF('WTR&amp;SWR'!AA34="","",'WTR&amp;SWR'!AA34)</f>
        <v/>
      </c>
      <c r="AB316" s="232" t="str">
        <f>IF('WTR&amp;SWR'!Z34="","",'WTR&amp;SWR'!Z34)</f>
        <v/>
      </c>
      <c r="AC316" s="232" t="str">
        <f>IF('WTR&amp;SWR'!AB34="","",'WTR&amp;SWR'!AB34)</f>
        <v/>
      </c>
      <c r="AD316" s="223">
        <f>IF('WTR&amp;SWR'!AC34="","",'WTR&amp;SWR'!AC34)</f>
        <v>34.299999999999997</v>
      </c>
      <c r="AE316" s="224" t="str">
        <f>IF('WTR&amp;SWR'!AD34="","",'WTR&amp;SWR'!AD34)</f>
        <v/>
      </c>
      <c r="AF316" s="257" t="str">
        <f>IF('WTR&amp;SWR'!AE34="","",'WTR&amp;SWR'!AE34)</f>
        <v/>
      </c>
    </row>
    <row r="317" spans="1:32" x14ac:dyDescent="0.15">
      <c r="A317" s="313" t="str">
        <f>IF('WTR&amp;SWR'!AE35="","","Print")</f>
        <v/>
      </c>
      <c r="B317" s="236" t="str">
        <f>IF('WTR&amp;SWR'!A35="","",'WTR&amp;SWR'!A35)</f>
        <v>CONCRETE ENCASEMENT, PER SDS-112 (12" SWR MAIN)</v>
      </c>
      <c r="C317" s="232" t="str">
        <f>IF('WTR&amp;SWR'!B35="","",'WTR&amp;SWR'!B35)</f>
        <v>LF</v>
      </c>
      <c r="D317" s="232" t="str">
        <f>IF('WTR&amp;SWR'!C35="","",'WTR&amp;SWR'!C35)</f>
        <v/>
      </c>
      <c r="E317" s="232" t="str">
        <f>IF('WTR&amp;SWR'!D35="","",'WTR&amp;SWR'!D35)</f>
        <v/>
      </c>
      <c r="F317" s="232" t="str">
        <f>IF('WTR&amp;SWR'!E35="","",'WTR&amp;SWR'!E35)</f>
        <v/>
      </c>
      <c r="G317" s="232" t="str">
        <f>IF('WTR&amp;SWR'!F35="","",'WTR&amp;SWR'!F35)</f>
        <v/>
      </c>
      <c r="H317" s="232" t="str">
        <f>IF('WTR&amp;SWR'!G35="","",'WTR&amp;SWR'!G35)</f>
        <v/>
      </c>
      <c r="I317" s="232" t="str">
        <f>IF('WTR&amp;SWR'!H35="","",'WTR&amp;SWR'!H35)</f>
        <v/>
      </c>
      <c r="J317" s="232" t="str">
        <f>IF('WTR&amp;SWR'!I35="","",'WTR&amp;SWR'!I35)</f>
        <v/>
      </c>
      <c r="K317" s="232" t="str">
        <f>IF('WTR&amp;SWR'!J35="","",'WTR&amp;SWR'!J35)</f>
        <v/>
      </c>
      <c r="L317" s="232" t="str">
        <f>IF('WTR&amp;SWR'!K35="","",'WTR&amp;SWR'!K35)</f>
        <v/>
      </c>
      <c r="M317" s="232" t="str">
        <f>IF('WTR&amp;SWR'!L35="","",'WTR&amp;SWR'!L35)</f>
        <v/>
      </c>
      <c r="N317" s="232" t="str">
        <f>IF('WTR&amp;SWR'!M35="","",'WTR&amp;SWR'!M35)</f>
        <v/>
      </c>
      <c r="O317" s="232" t="str">
        <f>IF('WTR&amp;SWR'!N35="","",'WTR&amp;SWR'!N35)</f>
        <v/>
      </c>
      <c r="P317" s="232" t="str">
        <f>IF('WTR&amp;SWR'!O35="","",'WTR&amp;SWR'!O35)</f>
        <v/>
      </c>
      <c r="Q317" s="232" t="str">
        <f>IF('WTR&amp;SWR'!P35="","",'WTR&amp;SWR'!P35)</f>
        <v/>
      </c>
      <c r="R317" s="232" t="str">
        <f>IF('WTR&amp;SWR'!Q35="","",'WTR&amp;SWR'!Q35)</f>
        <v/>
      </c>
      <c r="S317" s="232" t="str">
        <f>IF('WTR&amp;SWR'!R35="","",'WTR&amp;SWR'!R35)</f>
        <v/>
      </c>
      <c r="T317" s="232" t="str">
        <f>IF('WTR&amp;SWR'!S35="","",'WTR&amp;SWR'!S35)</f>
        <v/>
      </c>
      <c r="U317" s="232"/>
      <c r="V317" s="232"/>
      <c r="W317" s="232"/>
      <c r="X317" s="232"/>
      <c r="Y317" s="232"/>
      <c r="Z317" s="232"/>
      <c r="AA317" s="221" t="str">
        <f>IF('WTR&amp;SWR'!AA35="","",'WTR&amp;SWR'!AA35)</f>
        <v/>
      </c>
      <c r="AB317" s="232" t="str">
        <f>IF('WTR&amp;SWR'!Z35="","",'WTR&amp;SWR'!Z35)</f>
        <v/>
      </c>
      <c r="AC317" s="232" t="str">
        <f>IF('WTR&amp;SWR'!AB35="","",'WTR&amp;SWR'!AB35)</f>
        <v/>
      </c>
      <c r="AD317" s="223">
        <f>IF('WTR&amp;SWR'!AC35="","",'WTR&amp;SWR'!AC35)</f>
        <v>39.130000000000003</v>
      </c>
      <c r="AE317" s="224" t="str">
        <f>IF('WTR&amp;SWR'!AD35="","",'WTR&amp;SWR'!AD35)</f>
        <v/>
      </c>
      <c r="AF317" s="257" t="str">
        <f>IF('WTR&amp;SWR'!AE35="","",'WTR&amp;SWR'!AE35)</f>
        <v/>
      </c>
    </row>
    <row r="318" spans="1:32" x14ac:dyDescent="0.15">
      <c r="A318" s="313" t="str">
        <f>IF('WTR&amp;SWR'!AE36="","","Print")</f>
        <v/>
      </c>
      <c r="B318" s="236" t="str">
        <f>IF('WTR&amp;SWR'!A36="","",'WTR&amp;SWR'!A36)</f>
        <v>CONCRETE ENCASEMENT, PER SDS-112 (15" SWR MAIN)</v>
      </c>
      <c r="C318" s="232" t="str">
        <f>IF('WTR&amp;SWR'!B36="","",'WTR&amp;SWR'!B36)</f>
        <v>LF</v>
      </c>
      <c r="D318" s="232" t="str">
        <f>IF('WTR&amp;SWR'!C36="","",'WTR&amp;SWR'!C36)</f>
        <v/>
      </c>
      <c r="E318" s="232" t="str">
        <f>IF('WTR&amp;SWR'!D36="","",'WTR&amp;SWR'!D36)</f>
        <v/>
      </c>
      <c r="F318" s="232" t="str">
        <f>IF('WTR&amp;SWR'!E36="","",'WTR&amp;SWR'!E36)</f>
        <v/>
      </c>
      <c r="G318" s="232" t="str">
        <f>IF('WTR&amp;SWR'!F36="","",'WTR&amp;SWR'!F36)</f>
        <v/>
      </c>
      <c r="H318" s="232" t="str">
        <f>IF('WTR&amp;SWR'!G36="","",'WTR&amp;SWR'!G36)</f>
        <v/>
      </c>
      <c r="I318" s="232" t="str">
        <f>IF('WTR&amp;SWR'!H36="","",'WTR&amp;SWR'!H36)</f>
        <v/>
      </c>
      <c r="J318" s="232" t="str">
        <f>IF('WTR&amp;SWR'!I36="","",'WTR&amp;SWR'!I36)</f>
        <v/>
      </c>
      <c r="K318" s="232" t="str">
        <f>IF('WTR&amp;SWR'!J36="","",'WTR&amp;SWR'!J36)</f>
        <v/>
      </c>
      <c r="L318" s="232" t="str">
        <f>IF('WTR&amp;SWR'!K36="","",'WTR&amp;SWR'!K36)</f>
        <v/>
      </c>
      <c r="M318" s="232" t="str">
        <f>IF('WTR&amp;SWR'!L36="","",'WTR&amp;SWR'!L36)</f>
        <v/>
      </c>
      <c r="N318" s="232" t="str">
        <f>IF('WTR&amp;SWR'!M36="","",'WTR&amp;SWR'!M36)</f>
        <v/>
      </c>
      <c r="O318" s="232" t="str">
        <f>IF('WTR&amp;SWR'!N36="","",'WTR&amp;SWR'!N36)</f>
        <v/>
      </c>
      <c r="P318" s="232" t="str">
        <f>IF('WTR&amp;SWR'!O36="","",'WTR&amp;SWR'!O36)</f>
        <v/>
      </c>
      <c r="Q318" s="232" t="str">
        <f>IF('WTR&amp;SWR'!P36="","",'WTR&amp;SWR'!P36)</f>
        <v/>
      </c>
      <c r="R318" s="232" t="str">
        <f>IF('WTR&amp;SWR'!Q36="","",'WTR&amp;SWR'!Q36)</f>
        <v/>
      </c>
      <c r="S318" s="232" t="str">
        <f>IF('WTR&amp;SWR'!R36="","",'WTR&amp;SWR'!R36)</f>
        <v/>
      </c>
      <c r="T318" s="232" t="str">
        <f>IF('WTR&amp;SWR'!S36="","",'WTR&amp;SWR'!S36)</f>
        <v/>
      </c>
      <c r="U318" s="232"/>
      <c r="V318" s="232"/>
      <c r="W318" s="232"/>
      <c r="X318" s="232"/>
      <c r="Y318" s="232"/>
      <c r="Z318" s="232"/>
      <c r="AA318" s="221" t="str">
        <f>IF('WTR&amp;SWR'!AA36="","",'WTR&amp;SWR'!AA36)</f>
        <v/>
      </c>
      <c r="AB318" s="232" t="str">
        <f>IF('WTR&amp;SWR'!Z36="","",'WTR&amp;SWR'!Z36)</f>
        <v/>
      </c>
      <c r="AC318" s="232" t="str">
        <f>IF('WTR&amp;SWR'!AB36="","",'WTR&amp;SWR'!AB36)</f>
        <v/>
      </c>
      <c r="AD318" s="223">
        <f>IF('WTR&amp;SWR'!AC36="","",'WTR&amp;SWR'!AC36)</f>
        <v>46.03</v>
      </c>
      <c r="AE318" s="224" t="str">
        <f>IF('WTR&amp;SWR'!AD36="","",'WTR&amp;SWR'!AD36)</f>
        <v/>
      </c>
      <c r="AF318" s="257" t="str">
        <f>IF('WTR&amp;SWR'!AE36="","",'WTR&amp;SWR'!AE36)</f>
        <v/>
      </c>
    </row>
    <row r="319" spans="1:32" x14ac:dyDescent="0.15">
      <c r="A319" s="313" t="str">
        <f>IF('WTR&amp;SWR'!AE37="","","Print")</f>
        <v/>
      </c>
      <c r="B319" s="236" t="str">
        <f>IF('WTR&amp;SWR'!A37="","",'WTR&amp;SWR'!A37)</f>
        <v>CONCRETE ENCASEMENT, PER SDS-112 (18" SWR MAIN)</v>
      </c>
      <c r="C319" s="232" t="str">
        <f>IF('WTR&amp;SWR'!B37="","",'WTR&amp;SWR'!B37)</f>
        <v>LF</v>
      </c>
      <c r="D319" s="232" t="str">
        <f>IF('WTR&amp;SWR'!C37="","",'WTR&amp;SWR'!C37)</f>
        <v/>
      </c>
      <c r="E319" s="232" t="str">
        <f>IF('WTR&amp;SWR'!D37="","",'WTR&amp;SWR'!D37)</f>
        <v/>
      </c>
      <c r="F319" s="232" t="str">
        <f>IF('WTR&amp;SWR'!E37="","",'WTR&amp;SWR'!E37)</f>
        <v/>
      </c>
      <c r="G319" s="232" t="str">
        <f>IF('WTR&amp;SWR'!F37="","",'WTR&amp;SWR'!F37)</f>
        <v/>
      </c>
      <c r="H319" s="232" t="str">
        <f>IF('WTR&amp;SWR'!G37="","",'WTR&amp;SWR'!G37)</f>
        <v/>
      </c>
      <c r="I319" s="232" t="str">
        <f>IF('WTR&amp;SWR'!H37="","",'WTR&amp;SWR'!H37)</f>
        <v/>
      </c>
      <c r="J319" s="232" t="str">
        <f>IF('WTR&amp;SWR'!I37="","",'WTR&amp;SWR'!I37)</f>
        <v/>
      </c>
      <c r="K319" s="232" t="str">
        <f>IF('WTR&amp;SWR'!J37="","",'WTR&amp;SWR'!J37)</f>
        <v/>
      </c>
      <c r="L319" s="232" t="str">
        <f>IF('WTR&amp;SWR'!K37="","",'WTR&amp;SWR'!K37)</f>
        <v/>
      </c>
      <c r="M319" s="232" t="str">
        <f>IF('WTR&amp;SWR'!L37="","",'WTR&amp;SWR'!L37)</f>
        <v/>
      </c>
      <c r="N319" s="232" t="str">
        <f>IF('WTR&amp;SWR'!M37="","",'WTR&amp;SWR'!M37)</f>
        <v/>
      </c>
      <c r="O319" s="232" t="str">
        <f>IF('WTR&amp;SWR'!N37="","",'WTR&amp;SWR'!N37)</f>
        <v/>
      </c>
      <c r="P319" s="232" t="str">
        <f>IF('WTR&amp;SWR'!O37="","",'WTR&amp;SWR'!O37)</f>
        <v/>
      </c>
      <c r="Q319" s="232" t="str">
        <f>IF('WTR&amp;SWR'!P37="","",'WTR&amp;SWR'!P37)</f>
        <v/>
      </c>
      <c r="R319" s="232" t="str">
        <f>IF('WTR&amp;SWR'!Q37="","",'WTR&amp;SWR'!Q37)</f>
        <v/>
      </c>
      <c r="S319" s="232" t="str">
        <f>IF('WTR&amp;SWR'!R37="","",'WTR&amp;SWR'!R37)</f>
        <v/>
      </c>
      <c r="T319" s="232" t="str">
        <f>IF('WTR&amp;SWR'!S37="","",'WTR&amp;SWR'!S37)</f>
        <v/>
      </c>
      <c r="U319" s="232"/>
      <c r="V319" s="232"/>
      <c r="W319" s="232"/>
      <c r="X319" s="232"/>
      <c r="Y319" s="232"/>
      <c r="Z319" s="232"/>
      <c r="AA319" s="221" t="str">
        <f>IF('WTR&amp;SWR'!AA37="","",'WTR&amp;SWR'!AA37)</f>
        <v/>
      </c>
      <c r="AB319" s="232" t="str">
        <f>IF('WTR&amp;SWR'!Z37="","",'WTR&amp;SWR'!Z37)</f>
        <v/>
      </c>
      <c r="AC319" s="232" t="str">
        <f>IF('WTR&amp;SWR'!AB37="","",'WTR&amp;SWR'!AB37)</f>
        <v/>
      </c>
      <c r="AD319" s="223">
        <f>IF('WTR&amp;SWR'!AC37="","",'WTR&amp;SWR'!AC37)</f>
        <v>53.87</v>
      </c>
      <c r="AE319" s="224" t="str">
        <f>IF('WTR&amp;SWR'!AD37="","",'WTR&amp;SWR'!AD37)</f>
        <v/>
      </c>
      <c r="AF319" s="257" t="str">
        <f>IF('WTR&amp;SWR'!AE37="","",'WTR&amp;SWR'!AE37)</f>
        <v/>
      </c>
    </row>
    <row r="320" spans="1:32" x14ac:dyDescent="0.15">
      <c r="A320" s="313" t="str">
        <f>IF('WTR&amp;SWR'!AE38="","","Print")</f>
        <v/>
      </c>
      <c r="B320" s="236" t="str">
        <f>IF('WTR&amp;SWR'!A38="","",'WTR&amp;SWR'!A38)</f>
        <v>CONCRETE ENCASEMENT, PER SDS-112 (21" SWR MAIN)</v>
      </c>
      <c r="C320" s="232" t="str">
        <f>IF('WTR&amp;SWR'!B38="","",'WTR&amp;SWR'!B38)</f>
        <v>LF</v>
      </c>
      <c r="D320" s="232" t="str">
        <f>IF('WTR&amp;SWR'!C38="","",'WTR&amp;SWR'!C38)</f>
        <v/>
      </c>
      <c r="E320" s="232" t="str">
        <f>IF('WTR&amp;SWR'!D38="","",'WTR&amp;SWR'!D38)</f>
        <v/>
      </c>
      <c r="F320" s="232" t="str">
        <f>IF('WTR&amp;SWR'!E38="","",'WTR&amp;SWR'!E38)</f>
        <v/>
      </c>
      <c r="G320" s="232" t="str">
        <f>IF('WTR&amp;SWR'!F38="","",'WTR&amp;SWR'!F38)</f>
        <v/>
      </c>
      <c r="H320" s="232" t="str">
        <f>IF('WTR&amp;SWR'!G38="","",'WTR&amp;SWR'!G38)</f>
        <v/>
      </c>
      <c r="I320" s="232" t="str">
        <f>IF('WTR&amp;SWR'!H38="","",'WTR&amp;SWR'!H38)</f>
        <v/>
      </c>
      <c r="J320" s="232" t="str">
        <f>IF('WTR&amp;SWR'!I38="","",'WTR&amp;SWR'!I38)</f>
        <v/>
      </c>
      <c r="K320" s="232" t="str">
        <f>IF('WTR&amp;SWR'!J38="","",'WTR&amp;SWR'!J38)</f>
        <v/>
      </c>
      <c r="L320" s="232" t="str">
        <f>IF('WTR&amp;SWR'!K38="","",'WTR&amp;SWR'!K38)</f>
        <v/>
      </c>
      <c r="M320" s="232" t="str">
        <f>IF('WTR&amp;SWR'!L38="","",'WTR&amp;SWR'!L38)</f>
        <v/>
      </c>
      <c r="N320" s="232" t="str">
        <f>IF('WTR&amp;SWR'!M38="","",'WTR&amp;SWR'!M38)</f>
        <v/>
      </c>
      <c r="O320" s="232" t="str">
        <f>IF('WTR&amp;SWR'!N38="","",'WTR&amp;SWR'!N38)</f>
        <v/>
      </c>
      <c r="P320" s="232" t="str">
        <f>IF('WTR&amp;SWR'!O38="","",'WTR&amp;SWR'!O38)</f>
        <v/>
      </c>
      <c r="Q320" s="232" t="str">
        <f>IF('WTR&amp;SWR'!P38="","",'WTR&amp;SWR'!P38)</f>
        <v/>
      </c>
      <c r="R320" s="232" t="str">
        <f>IF('WTR&amp;SWR'!Q38="","",'WTR&amp;SWR'!Q38)</f>
        <v/>
      </c>
      <c r="S320" s="232" t="str">
        <f>IF('WTR&amp;SWR'!R38="","",'WTR&amp;SWR'!R38)</f>
        <v/>
      </c>
      <c r="T320" s="232" t="str">
        <f>IF('WTR&amp;SWR'!S38="","",'WTR&amp;SWR'!S38)</f>
        <v/>
      </c>
      <c r="U320" s="232"/>
      <c r="V320" s="232"/>
      <c r="W320" s="232"/>
      <c r="X320" s="232"/>
      <c r="Y320" s="232"/>
      <c r="Z320" s="232"/>
      <c r="AA320" s="221" t="str">
        <f>IF('WTR&amp;SWR'!AA38="","",'WTR&amp;SWR'!AA38)</f>
        <v/>
      </c>
      <c r="AB320" s="232" t="str">
        <f>IF('WTR&amp;SWR'!Z38="","",'WTR&amp;SWR'!Z38)</f>
        <v/>
      </c>
      <c r="AC320" s="232" t="str">
        <f>IF('WTR&amp;SWR'!AB38="","",'WTR&amp;SWR'!AB38)</f>
        <v/>
      </c>
      <c r="AD320" s="223">
        <f>IF('WTR&amp;SWR'!AC38="","",'WTR&amp;SWR'!AC38)</f>
        <v>60.43</v>
      </c>
      <c r="AE320" s="224" t="str">
        <f>IF('WTR&amp;SWR'!AD38="","",'WTR&amp;SWR'!AD38)</f>
        <v/>
      </c>
      <c r="AF320" s="257" t="str">
        <f>IF('WTR&amp;SWR'!AE38="","",'WTR&amp;SWR'!AE38)</f>
        <v/>
      </c>
    </row>
    <row r="321" spans="1:32" x14ac:dyDescent="0.15">
      <c r="A321" s="313" t="str">
        <f>IF('WTR&amp;SWR'!AE39="","","Print")</f>
        <v/>
      </c>
      <c r="B321" s="236" t="str">
        <f>IF('WTR&amp;SWR'!A39="","",'WTR&amp;SWR'!A39)</f>
        <v>CONCRETE ENCASEMENT, PER SDS-112 (24" SWR MAIN)</v>
      </c>
      <c r="C321" s="232" t="str">
        <f>IF('WTR&amp;SWR'!B39="","",'WTR&amp;SWR'!B39)</f>
        <v>LF</v>
      </c>
      <c r="D321" s="232" t="str">
        <f>IF('WTR&amp;SWR'!C39="","",'WTR&amp;SWR'!C39)</f>
        <v/>
      </c>
      <c r="E321" s="232" t="str">
        <f>IF('WTR&amp;SWR'!D39="","",'WTR&amp;SWR'!D39)</f>
        <v/>
      </c>
      <c r="F321" s="232" t="str">
        <f>IF('WTR&amp;SWR'!E39="","",'WTR&amp;SWR'!E39)</f>
        <v/>
      </c>
      <c r="G321" s="232" t="str">
        <f>IF('WTR&amp;SWR'!F39="","",'WTR&amp;SWR'!F39)</f>
        <v/>
      </c>
      <c r="H321" s="232" t="str">
        <f>IF('WTR&amp;SWR'!G39="","",'WTR&amp;SWR'!G39)</f>
        <v/>
      </c>
      <c r="I321" s="232" t="str">
        <f>IF('WTR&amp;SWR'!H39="","",'WTR&amp;SWR'!H39)</f>
        <v/>
      </c>
      <c r="J321" s="232" t="str">
        <f>IF('WTR&amp;SWR'!I39="","",'WTR&amp;SWR'!I39)</f>
        <v/>
      </c>
      <c r="K321" s="232" t="str">
        <f>IF('WTR&amp;SWR'!J39="","",'WTR&amp;SWR'!J39)</f>
        <v/>
      </c>
      <c r="L321" s="232" t="str">
        <f>IF('WTR&amp;SWR'!K39="","",'WTR&amp;SWR'!K39)</f>
        <v/>
      </c>
      <c r="M321" s="232" t="str">
        <f>IF('WTR&amp;SWR'!L39="","",'WTR&amp;SWR'!L39)</f>
        <v/>
      </c>
      <c r="N321" s="232" t="str">
        <f>IF('WTR&amp;SWR'!M39="","",'WTR&amp;SWR'!M39)</f>
        <v/>
      </c>
      <c r="O321" s="232" t="str">
        <f>IF('WTR&amp;SWR'!N39="","",'WTR&amp;SWR'!N39)</f>
        <v/>
      </c>
      <c r="P321" s="232" t="str">
        <f>IF('WTR&amp;SWR'!O39="","",'WTR&amp;SWR'!O39)</f>
        <v/>
      </c>
      <c r="Q321" s="232" t="str">
        <f>IF('WTR&amp;SWR'!P39="","",'WTR&amp;SWR'!P39)</f>
        <v/>
      </c>
      <c r="R321" s="232" t="str">
        <f>IF('WTR&amp;SWR'!Q39="","",'WTR&amp;SWR'!Q39)</f>
        <v/>
      </c>
      <c r="S321" s="232" t="str">
        <f>IF('WTR&amp;SWR'!R39="","",'WTR&amp;SWR'!R39)</f>
        <v/>
      </c>
      <c r="T321" s="232" t="str">
        <f>IF('WTR&amp;SWR'!S39="","",'WTR&amp;SWR'!S39)</f>
        <v/>
      </c>
      <c r="U321" s="232"/>
      <c r="V321" s="232"/>
      <c r="W321" s="232"/>
      <c r="X321" s="232"/>
      <c r="Y321" s="232"/>
      <c r="Z321" s="232"/>
      <c r="AA321" s="221" t="str">
        <f>IF('WTR&amp;SWR'!AA39="","",'WTR&amp;SWR'!AA39)</f>
        <v/>
      </c>
      <c r="AB321" s="232" t="str">
        <f>IF('WTR&amp;SWR'!Z39="","",'WTR&amp;SWR'!Z39)</f>
        <v/>
      </c>
      <c r="AC321" s="232" t="str">
        <f>IF('WTR&amp;SWR'!AB39="","",'WTR&amp;SWR'!AB39)</f>
        <v/>
      </c>
      <c r="AD321" s="223">
        <f>IF('WTR&amp;SWR'!AC39="","",'WTR&amp;SWR'!AC39)</f>
        <v>67.540000000000006</v>
      </c>
      <c r="AE321" s="224" t="str">
        <f>IF('WTR&amp;SWR'!AD39="","",'WTR&amp;SWR'!AD39)</f>
        <v/>
      </c>
      <c r="AF321" s="257" t="str">
        <f>IF('WTR&amp;SWR'!AE39="","",'WTR&amp;SWR'!AE39)</f>
        <v/>
      </c>
    </row>
    <row r="322" spans="1:32" x14ac:dyDescent="0.15">
      <c r="A322" s="313" t="str">
        <f>IF('WTR&amp;SWR'!AE40="","","Print")</f>
        <v/>
      </c>
      <c r="B322" s="236" t="str">
        <f>IF('WTR&amp;SWR'!A40="","",'WTR&amp;SWR'!A40)</f>
        <v>CONCRETE ENCASEMENT, PER SDS-112 (27" SWR MAIN)</v>
      </c>
      <c r="C322" s="232" t="str">
        <f>IF('WTR&amp;SWR'!B40="","",'WTR&amp;SWR'!B40)</f>
        <v>LF</v>
      </c>
      <c r="D322" s="232" t="str">
        <f>IF('WTR&amp;SWR'!C40="","",'WTR&amp;SWR'!C40)</f>
        <v/>
      </c>
      <c r="E322" s="232" t="str">
        <f>IF('WTR&amp;SWR'!D40="","",'WTR&amp;SWR'!D40)</f>
        <v/>
      </c>
      <c r="F322" s="232" t="str">
        <f>IF('WTR&amp;SWR'!E40="","",'WTR&amp;SWR'!E40)</f>
        <v/>
      </c>
      <c r="G322" s="232" t="str">
        <f>IF('WTR&amp;SWR'!F40="","",'WTR&amp;SWR'!F40)</f>
        <v/>
      </c>
      <c r="H322" s="232" t="str">
        <f>IF('WTR&amp;SWR'!G40="","",'WTR&amp;SWR'!G40)</f>
        <v/>
      </c>
      <c r="I322" s="232" t="str">
        <f>IF('WTR&amp;SWR'!H40="","",'WTR&amp;SWR'!H40)</f>
        <v/>
      </c>
      <c r="J322" s="232" t="str">
        <f>IF('WTR&amp;SWR'!I40="","",'WTR&amp;SWR'!I40)</f>
        <v/>
      </c>
      <c r="K322" s="232" t="str">
        <f>IF('WTR&amp;SWR'!J40="","",'WTR&amp;SWR'!J40)</f>
        <v/>
      </c>
      <c r="L322" s="232" t="str">
        <f>IF('WTR&amp;SWR'!K40="","",'WTR&amp;SWR'!K40)</f>
        <v/>
      </c>
      <c r="M322" s="232" t="str">
        <f>IF('WTR&amp;SWR'!L40="","",'WTR&amp;SWR'!L40)</f>
        <v/>
      </c>
      <c r="N322" s="232" t="str">
        <f>IF('WTR&amp;SWR'!M40="","",'WTR&amp;SWR'!M40)</f>
        <v/>
      </c>
      <c r="O322" s="232" t="str">
        <f>IF('WTR&amp;SWR'!N40="","",'WTR&amp;SWR'!N40)</f>
        <v/>
      </c>
      <c r="P322" s="232" t="str">
        <f>IF('WTR&amp;SWR'!O40="","",'WTR&amp;SWR'!O40)</f>
        <v/>
      </c>
      <c r="Q322" s="232" t="str">
        <f>IF('WTR&amp;SWR'!P40="","",'WTR&amp;SWR'!P40)</f>
        <v/>
      </c>
      <c r="R322" s="232" t="str">
        <f>IF('WTR&amp;SWR'!Q40="","",'WTR&amp;SWR'!Q40)</f>
        <v/>
      </c>
      <c r="S322" s="232" t="str">
        <f>IF('WTR&amp;SWR'!R40="","",'WTR&amp;SWR'!R40)</f>
        <v/>
      </c>
      <c r="T322" s="232" t="str">
        <f>IF('WTR&amp;SWR'!S40="","",'WTR&amp;SWR'!S40)</f>
        <v/>
      </c>
      <c r="U322" s="232"/>
      <c r="V322" s="232"/>
      <c r="W322" s="232"/>
      <c r="X322" s="232"/>
      <c r="Y322" s="232"/>
      <c r="Z322" s="232"/>
      <c r="AA322" s="221" t="str">
        <f>IF('WTR&amp;SWR'!AA40="","",'WTR&amp;SWR'!AA40)</f>
        <v/>
      </c>
      <c r="AB322" s="232" t="str">
        <f>IF('WTR&amp;SWR'!Z40="","",'WTR&amp;SWR'!Z40)</f>
        <v/>
      </c>
      <c r="AC322" s="232" t="str">
        <f>IF('WTR&amp;SWR'!AB40="","",'WTR&amp;SWR'!AB40)</f>
        <v/>
      </c>
      <c r="AD322" s="223">
        <f>IF('WTR&amp;SWR'!AC40="","",'WTR&amp;SWR'!AC40)</f>
        <v>79.86</v>
      </c>
      <c r="AE322" s="224" t="str">
        <f>IF('WTR&amp;SWR'!AD40="","",'WTR&amp;SWR'!AD40)</f>
        <v/>
      </c>
      <c r="AF322" s="257" t="str">
        <f>IF('WTR&amp;SWR'!AE40="","",'WTR&amp;SWR'!AE40)</f>
        <v/>
      </c>
    </row>
    <row r="323" spans="1:32" x14ac:dyDescent="0.15">
      <c r="A323" s="313" t="str">
        <f>IF('WTR&amp;SWR'!AE41="","","Print")</f>
        <v/>
      </c>
      <c r="B323" s="236" t="str">
        <f>IF('WTR&amp;SWR'!A41="","",'WTR&amp;SWR'!A41)</f>
        <v>CONCRETE ENCASEMENT, PER SDS-112 (30" SWR MAIN)</v>
      </c>
      <c r="C323" s="232" t="str">
        <f>IF('WTR&amp;SWR'!B41="","",'WTR&amp;SWR'!B41)</f>
        <v>LF</v>
      </c>
      <c r="D323" s="232" t="str">
        <f>IF('WTR&amp;SWR'!C41="","",'WTR&amp;SWR'!C41)</f>
        <v/>
      </c>
      <c r="E323" s="232" t="str">
        <f>IF('WTR&amp;SWR'!D41="","",'WTR&amp;SWR'!D41)</f>
        <v/>
      </c>
      <c r="F323" s="232" t="str">
        <f>IF('WTR&amp;SWR'!E41="","",'WTR&amp;SWR'!E41)</f>
        <v/>
      </c>
      <c r="G323" s="232" t="str">
        <f>IF('WTR&amp;SWR'!F41="","",'WTR&amp;SWR'!F41)</f>
        <v/>
      </c>
      <c r="H323" s="232" t="str">
        <f>IF('WTR&amp;SWR'!G41="","",'WTR&amp;SWR'!G41)</f>
        <v/>
      </c>
      <c r="I323" s="232" t="str">
        <f>IF('WTR&amp;SWR'!H41="","",'WTR&amp;SWR'!H41)</f>
        <v/>
      </c>
      <c r="J323" s="232" t="str">
        <f>IF('WTR&amp;SWR'!I41="","",'WTR&amp;SWR'!I41)</f>
        <v/>
      </c>
      <c r="K323" s="232" t="str">
        <f>IF('WTR&amp;SWR'!J41="","",'WTR&amp;SWR'!J41)</f>
        <v/>
      </c>
      <c r="L323" s="232" t="str">
        <f>IF('WTR&amp;SWR'!K41="","",'WTR&amp;SWR'!K41)</f>
        <v/>
      </c>
      <c r="M323" s="232" t="str">
        <f>IF('WTR&amp;SWR'!L41="","",'WTR&amp;SWR'!L41)</f>
        <v/>
      </c>
      <c r="N323" s="232" t="str">
        <f>IF('WTR&amp;SWR'!M41="","",'WTR&amp;SWR'!M41)</f>
        <v/>
      </c>
      <c r="O323" s="232" t="str">
        <f>IF('WTR&amp;SWR'!N41="","",'WTR&amp;SWR'!N41)</f>
        <v/>
      </c>
      <c r="P323" s="232" t="str">
        <f>IF('WTR&amp;SWR'!O41="","",'WTR&amp;SWR'!O41)</f>
        <v/>
      </c>
      <c r="Q323" s="232" t="str">
        <f>IF('WTR&amp;SWR'!P41="","",'WTR&amp;SWR'!P41)</f>
        <v/>
      </c>
      <c r="R323" s="232" t="str">
        <f>IF('WTR&amp;SWR'!Q41="","",'WTR&amp;SWR'!Q41)</f>
        <v/>
      </c>
      <c r="S323" s="232" t="str">
        <f>IF('WTR&amp;SWR'!R41="","",'WTR&amp;SWR'!R41)</f>
        <v/>
      </c>
      <c r="T323" s="232" t="str">
        <f>IF('WTR&amp;SWR'!S41="","",'WTR&amp;SWR'!S41)</f>
        <v/>
      </c>
      <c r="U323" s="232"/>
      <c r="V323" s="232"/>
      <c r="W323" s="232"/>
      <c r="X323" s="232"/>
      <c r="Y323" s="232"/>
      <c r="Z323" s="232"/>
      <c r="AA323" s="221" t="str">
        <f>IF('WTR&amp;SWR'!AA41="","",'WTR&amp;SWR'!AA41)</f>
        <v/>
      </c>
      <c r="AB323" s="232" t="str">
        <f>IF('WTR&amp;SWR'!Z41="","",'WTR&amp;SWR'!Z41)</f>
        <v/>
      </c>
      <c r="AC323" s="232" t="str">
        <f>IF('WTR&amp;SWR'!AB41="","",'WTR&amp;SWR'!AB41)</f>
        <v/>
      </c>
      <c r="AD323" s="223">
        <f>IF('WTR&amp;SWR'!AC41="","",'WTR&amp;SWR'!AC41)</f>
        <v>98.22</v>
      </c>
      <c r="AE323" s="224" t="str">
        <f>IF('WTR&amp;SWR'!AD41="","",'WTR&amp;SWR'!AD41)</f>
        <v/>
      </c>
      <c r="AF323" s="257" t="str">
        <f>IF('WTR&amp;SWR'!AE41="","",'WTR&amp;SWR'!AE41)</f>
        <v/>
      </c>
    </row>
    <row r="324" spans="1:32" x14ac:dyDescent="0.15">
      <c r="A324" s="313" t="str">
        <f>IF('WTR&amp;SWR'!AE42="","","Print")</f>
        <v/>
      </c>
      <c r="B324" s="236" t="str">
        <f>IF('WTR&amp;SWR'!A42="","",'WTR&amp;SWR'!A42)</f>
        <v>CONCRETE ENCASEMENT, PER SDS-112 (36" SWR MAIN)</v>
      </c>
      <c r="C324" s="232" t="str">
        <f>IF('WTR&amp;SWR'!B42="","",'WTR&amp;SWR'!B42)</f>
        <v>LF</v>
      </c>
      <c r="D324" s="232" t="str">
        <f>IF('WTR&amp;SWR'!C42="","",'WTR&amp;SWR'!C42)</f>
        <v/>
      </c>
      <c r="E324" s="232" t="str">
        <f>IF('WTR&amp;SWR'!D42="","",'WTR&amp;SWR'!D42)</f>
        <v/>
      </c>
      <c r="F324" s="232" t="str">
        <f>IF('WTR&amp;SWR'!E42="","",'WTR&amp;SWR'!E42)</f>
        <v/>
      </c>
      <c r="G324" s="232" t="str">
        <f>IF('WTR&amp;SWR'!F42="","",'WTR&amp;SWR'!F42)</f>
        <v/>
      </c>
      <c r="H324" s="232" t="str">
        <f>IF('WTR&amp;SWR'!G42="","",'WTR&amp;SWR'!G42)</f>
        <v/>
      </c>
      <c r="I324" s="232" t="str">
        <f>IF('WTR&amp;SWR'!H42="","",'WTR&amp;SWR'!H42)</f>
        <v/>
      </c>
      <c r="J324" s="232" t="str">
        <f>IF('WTR&amp;SWR'!I42="","",'WTR&amp;SWR'!I42)</f>
        <v/>
      </c>
      <c r="K324" s="232" t="str">
        <f>IF('WTR&amp;SWR'!J42="","",'WTR&amp;SWR'!J42)</f>
        <v/>
      </c>
      <c r="L324" s="232" t="str">
        <f>IF('WTR&amp;SWR'!K42="","",'WTR&amp;SWR'!K42)</f>
        <v/>
      </c>
      <c r="M324" s="232" t="str">
        <f>IF('WTR&amp;SWR'!L42="","",'WTR&amp;SWR'!L42)</f>
        <v/>
      </c>
      <c r="N324" s="232" t="str">
        <f>IF('WTR&amp;SWR'!M42="","",'WTR&amp;SWR'!M42)</f>
        <v/>
      </c>
      <c r="O324" s="232" t="str">
        <f>IF('WTR&amp;SWR'!N42="","",'WTR&amp;SWR'!N42)</f>
        <v/>
      </c>
      <c r="P324" s="232" t="str">
        <f>IF('WTR&amp;SWR'!O42="","",'WTR&amp;SWR'!O42)</f>
        <v/>
      </c>
      <c r="Q324" s="232" t="str">
        <f>IF('WTR&amp;SWR'!P42="","",'WTR&amp;SWR'!P42)</f>
        <v/>
      </c>
      <c r="R324" s="232" t="str">
        <f>IF('WTR&amp;SWR'!Q42="","",'WTR&amp;SWR'!Q42)</f>
        <v/>
      </c>
      <c r="S324" s="232" t="str">
        <f>IF('WTR&amp;SWR'!R42="","",'WTR&amp;SWR'!R42)</f>
        <v/>
      </c>
      <c r="T324" s="232" t="str">
        <f>IF('WTR&amp;SWR'!S42="","",'WTR&amp;SWR'!S42)</f>
        <v/>
      </c>
      <c r="U324" s="232"/>
      <c r="V324" s="232"/>
      <c r="W324" s="232"/>
      <c r="X324" s="232"/>
      <c r="Y324" s="232"/>
      <c r="Z324" s="232"/>
      <c r="AA324" s="221" t="str">
        <f>IF('WTR&amp;SWR'!AA42="","",'WTR&amp;SWR'!AA42)</f>
        <v/>
      </c>
      <c r="AB324" s="232" t="str">
        <f>IF('WTR&amp;SWR'!Z42="","",'WTR&amp;SWR'!Z42)</f>
        <v/>
      </c>
      <c r="AC324" s="232" t="str">
        <f>IF('WTR&amp;SWR'!AB42="","",'WTR&amp;SWR'!AB42)</f>
        <v/>
      </c>
      <c r="AD324" s="223">
        <f>IF('WTR&amp;SWR'!AC42="","",'WTR&amp;SWR'!AC42)</f>
        <v>112.83</v>
      </c>
      <c r="AE324" s="224" t="str">
        <f>IF('WTR&amp;SWR'!AD42="","",'WTR&amp;SWR'!AD42)</f>
        <v/>
      </c>
      <c r="AF324" s="257" t="str">
        <f>IF('WTR&amp;SWR'!AE42="","",'WTR&amp;SWR'!AE42)</f>
        <v/>
      </c>
    </row>
    <row r="325" spans="1:32" x14ac:dyDescent="0.15">
      <c r="A325" s="313" t="str">
        <f>IF('WTR&amp;SWR'!AE43="","","Print")</f>
        <v/>
      </c>
      <c r="B325" s="236" t="str">
        <f>IF('WTR&amp;SWR'!A43="","",'WTR&amp;SWR'!A43)</f>
        <v>CONCRETE ENCASEMENT, PER SDS-112 (42" SWR MAIN)</v>
      </c>
      <c r="C325" s="232" t="str">
        <f>IF('WTR&amp;SWR'!B43="","",'WTR&amp;SWR'!B43)</f>
        <v>LF</v>
      </c>
      <c r="D325" s="232" t="str">
        <f>IF('WTR&amp;SWR'!C43="","",'WTR&amp;SWR'!C43)</f>
        <v/>
      </c>
      <c r="E325" s="232" t="str">
        <f>IF('WTR&amp;SWR'!D43="","",'WTR&amp;SWR'!D43)</f>
        <v/>
      </c>
      <c r="F325" s="232" t="str">
        <f>IF('WTR&amp;SWR'!E43="","",'WTR&amp;SWR'!E43)</f>
        <v/>
      </c>
      <c r="G325" s="232" t="str">
        <f>IF('WTR&amp;SWR'!F43="","",'WTR&amp;SWR'!F43)</f>
        <v/>
      </c>
      <c r="H325" s="232" t="str">
        <f>IF('WTR&amp;SWR'!G43="","",'WTR&amp;SWR'!G43)</f>
        <v/>
      </c>
      <c r="I325" s="232" t="str">
        <f>IF('WTR&amp;SWR'!H43="","",'WTR&amp;SWR'!H43)</f>
        <v/>
      </c>
      <c r="J325" s="232" t="str">
        <f>IF('WTR&amp;SWR'!I43="","",'WTR&amp;SWR'!I43)</f>
        <v/>
      </c>
      <c r="K325" s="232" t="str">
        <f>IF('WTR&amp;SWR'!J43="","",'WTR&amp;SWR'!J43)</f>
        <v/>
      </c>
      <c r="L325" s="232" t="str">
        <f>IF('WTR&amp;SWR'!K43="","",'WTR&amp;SWR'!K43)</f>
        <v/>
      </c>
      <c r="M325" s="232" t="str">
        <f>IF('WTR&amp;SWR'!L43="","",'WTR&amp;SWR'!L43)</f>
        <v/>
      </c>
      <c r="N325" s="232" t="str">
        <f>IF('WTR&amp;SWR'!M43="","",'WTR&amp;SWR'!M43)</f>
        <v/>
      </c>
      <c r="O325" s="232" t="str">
        <f>IF('WTR&amp;SWR'!N43="","",'WTR&amp;SWR'!N43)</f>
        <v/>
      </c>
      <c r="P325" s="232" t="str">
        <f>IF('WTR&amp;SWR'!O43="","",'WTR&amp;SWR'!O43)</f>
        <v/>
      </c>
      <c r="Q325" s="232" t="str">
        <f>IF('WTR&amp;SWR'!P43="","",'WTR&amp;SWR'!P43)</f>
        <v/>
      </c>
      <c r="R325" s="232" t="str">
        <f>IF('WTR&amp;SWR'!Q43="","",'WTR&amp;SWR'!Q43)</f>
        <v/>
      </c>
      <c r="S325" s="232" t="str">
        <f>IF('WTR&amp;SWR'!R43="","",'WTR&amp;SWR'!R43)</f>
        <v/>
      </c>
      <c r="T325" s="232" t="str">
        <f>IF('WTR&amp;SWR'!S43="","",'WTR&amp;SWR'!S43)</f>
        <v/>
      </c>
      <c r="U325" s="232"/>
      <c r="V325" s="232"/>
      <c r="W325" s="232"/>
      <c r="X325" s="232"/>
      <c r="Y325" s="232"/>
      <c r="Z325" s="232"/>
      <c r="AA325" s="221" t="str">
        <f>IF('WTR&amp;SWR'!AA43="","",'WTR&amp;SWR'!AA43)</f>
        <v/>
      </c>
      <c r="AB325" s="232" t="str">
        <f>IF('WTR&amp;SWR'!Z43="","",'WTR&amp;SWR'!Z43)</f>
        <v/>
      </c>
      <c r="AC325" s="232" t="str">
        <f>IF('WTR&amp;SWR'!AB43="","",'WTR&amp;SWR'!AB43)</f>
        <v/>
      </c>
      <c r="AD325" s="223">
        <f>IF('WTR&amp;SWR'!AC43="","",'WTR&amp;SWR'!AC43)</f>
        <v>128.1</v>
      </c>
      <c r="AE325" s="224" t="str">
        <f>IF('WTR&amp;SWR'!AD43="","",'WTR&amp;SWR'!AD43)</f>
        <v/>
      </c>
      <c r="AF325" s="257" t="str">
        <f>IF('WTR&amp;SWR'!AE43="","",'WTR&amp;SWR'!AE43)</f>
        <v/>
      </c>
    </row>
    <row r="326" spans="1:32" x14ac:dyDescent="0.15">
      <c r="A326" s="313" t="str">
        <f>IF('WTR&amp;SWR'!AE44="","","Print")</f>
        <v/>
      </c>
      <c r="B326" s="236" t="str">
        <f>IF('WTR&amp;SWR'!A44="","",'WTR&amp;SWR'!A44)</f>
        <v>CONCRETE ENCASEMENT, PER SDS-112 (48" SWR MAIN)</v>
      </c>
      <c r="C326" s="232" t="str">
        <f>IF('WTR&amp;SWR'!B44="","",'WTR&amp;SWR'!B44)</f>
        <v>LF</v>
      </c>
      <c r="D326" s="232" t="str">
        <f>IF('WTR&amp;SWR'!C44="","",'WTR&amp;SWR'!C44)</f>
        <v/>
      </c>
      <c r="E326" s="232" t="str">
        <f>IF('WTR&amp;SWR'!D44="","",'WTR&amp;SWR'!D44)</f>
        <v/>
      </c>
      <c r="F326" s="232" t="str">
        <f>IF('WTR&amp;SWR'!E44="","",'WTR&amp;SWR'!E44)</f>
        <v/>
      </c>
      <c r="G326" s="232" t="str">
        <f>IF('WTR&amp;SWR'!F44="","",'WTR&amp;SWR'!F44)</f>
        <v/>
      </c>
      <c r="H326" s="232" t="str">
        <f>IF('WTR&amp;SWR'!G44="","",'WTR&amp;SWR'!G44)</f>
        <v/>
      </c>
      <c r="I326" s="232" t="str">
        <f>IF('WTR&amp;SWR'!H44="","",'WTR&amp;SWR'!H44)</f>
        <v/>
      </c>
      <c r="J326" s="232" t="str">
        <f>IF('WTR&amp;SWR'!I44="","",'WTR&amp;SWR'!I44)</f>
        <v/>
      </c>
      <c r="K326" s="232" t="str">
        <f>IF('WTR&amp;SWR'!J44="","",'WTR&amp;SWR'!J44)</f>
        <v/>
      </c>
      <c r="L326" s="232" t="str">
        <f>IF('WTR&amp;SWR'!K44="","",'WTR&amp;SWR'!K44)</f>
        <v/>
      </c>
      <c r="M326" s="232" t="str">
        <f>IF('WTR&amp;SWR'!L44="","",'WTR&amp;SWR'!L44)</f>
        <v/>
      </c>
      <c r="N326" s="232" t="str">
        <f>IF('WTR&amp;SWR'!M44="","",'WTR&amp;SWR'!M44)</f>
        <v/>
      </c>
      <c r="O326" s="232" t="str">
        <f>IF('WTR&amp;SWR'!N44="","",'WTR&amp;SWR'!N44)</f>
        <v/>
      </c>
      <c r="P326" s="232" t="str">
        <f>IF('WTR&amp;SWR'!O44="","",'WTR&amp;SWR'!O44)</f>
        <v/>
      </c>
      <c r="Q326" s="232" t="str">
        <f>IF('WTR&amp;SWR'!P44="","",'WTR&amp;SWR'!P44)</f>
        <v/>
      </c>
      <c r="R326" s="232" t="str">
        <f>IF('WTR&amp;SWR'!Q44="","",'WTR&amp;SWR'!Q44)</f>
        <v/>
      </c>
      <c r="S326" s="232" t="str">
        <f>IF('WTR&amp;SWR'!R44="","",'WTR&amp;SWR'!R44)</f>
        <v/>
      </c>
      <c r="T326" s="232" t="str">
        <f>IF('WTR&amp;SWR'!S44="","",'WTR&amp;SWR'!S44)</f>
        <v/>
      </c>
      <c r="U326" s="232"/>
      <c r="V326" s="232"/>
      <c r="W326" s="232"/>
      <c r="X326" s="232"/>
      <c r="Y326" s="232"/>
      <c r="Z326" s="232"/>
      <c r="AA326" s="221" t="str">
        <f>IF('WTR&amp;SWR'!AA44="","",'WTR&amp;SWR'!AA44)</f>
        <v/>
      </c>
      <c r="AB326" s="232" t="str">
        <f>IF('WTR&amp;SWR'!Z44="","",'WTR&amp;SWR'!Z44)</f>
        <v/>
      </c>
      <c r="AC326" s="232" t="str">
        <f>IF('WTR&amp;SWR'!AB44="","",'WTR&amp;SWR'!AB44)</f>
        <v/>
      </c>
      <c r="AD326" s="223">
        <f>IF('WTR&amp;SWR'!AC44="","",'WTR&amp;SWR'!AC44)</f>
        <v>156.04</v>
      </c>
      <c r="AE326" s="224" t="str">
        <f>IF('WTR&amp;SWR'!AD44="","",'WTR&amp;SWR'!AD44)</f>
        <v/>
      </c>
      <c r="AF326" s="257" t="str">
        <f>IF('WTR&amp;SWR'!AE44="","",'WTR&amp;SWR'!AE44)</f>
        <v/>
      </c>
    </row>
    <row r="327" spans="1:32" x14ac:dyDescent="0.15">
      <c r="A327" s="313" t="str">
        <f>IF('WTR&amp;SWR'!AE45="","","Print")</f>
        <v/>
      </c>
      <c r="B327" s="236" t="str">
        <f>IF('WTR&amp;SWR'!A45="","",'WTR&amp;SWR'!A45)</f>
        <v xml:space="preserve">CUTOFF WALL, PER SDS-115  </v>
      </c>
      <c r="C327" s="232" t="str">
        <f>IF('WTR&amp;SWR'!B45="","",'WTR&amp;SWR'!B45)</f>
        <v>EA</v>
      </c>
      <c r="D327" s="232" t="str">
        <f>IF('WTR&amp;SWR'!C45="","",'WTR&amp;SWR'!C45)</f>
        <v/>
      </c>
      <c r="E327" s="232" t="str">
        <f>IF('WTR&amp;SWR'!D45="","",'WTR&amp;SWR'!D45)</f>
        <v/>
      </c>
      <c r="F327" s="232" t="str">
        <f>IF('WTR&amp;SWR'!E45="","",'WTR&amp;SWR'!E45)</f>
        <v/>
      </c>
      <c r="G327" s="232" t="str">
        <f>IF('WTR&amp;SWR'!F45="","",'WTR&amp;SWR'!F45)</f>
        <v/>
      </c>
      <c r="H327" s="232" t="str">
        <f>IF('WTR&amp;SWR'!G45="","",'WTR&amp;SWR'!G45)</f>
        <v/>
      </c>
      <c r="I327" s="232" t="str">
        <f>IF('WTR&amp;SWR'!H45="","",'WTR&amp;SWR'!H45)</f>
        <v/>
      </c>
      <c r="J327" s="232" t="str">
        <f>IF('WTR&amp;SWR'!I45="","",'WTR&amp;SWR'!I45)</f>
        <v/>
      </c>
      <c r="K327" s="232" t="str">
        <f>IF('WTR&amp;SWR'!J45="","",'WTR&amp;SWR'!J45)</f>
        <v/>
      </c>
      <c r="L327" s="232" t="str">
        <f>IF('WTR&amp;SWR'!K45="","",'WTR&amp;SWR'!K45)</f>
        <v/>
      </c>
      <c r="M327" s="232" t="str">
        <f>IF('WTR&amp;SWR'!L45="","",'WTR&amp;SWR'!L45)</f>
        <v/>
      </c>
      <c r="N327" s="232" t="str">
        <f>IF('WTR&amp;SWR'!M45="","",'WTR&amp;SWR'!M45)</f>
        <v/>
      </c>
      <c r="O327" s="232" t="str">
        <f>IF('WTR&amp;SWR'!N45="","",'WTR&amp;SWR'!N45)</f>
        <v/>
      </c>
      <c r="P327" s="232" t="str">
        <f>IF('WTR&amp;SWR'!O45="","",'WTR&amp;SWR'!O45)</f>
        <v/>
      </c>
      <c r="Q327" s="232" t="str">
        <f>IF('WTR&amp;SWR'!P45="","",'WTR&amp;SWR'!P45)</f>
        <v/>
      </c>
      <c r="R327" s="232" t="str">
        <f>IF('WTR&amp;SWR'!Q45="","",'WTR&amp;SWR'!Q45)</f>
        <v/>
      </c>
      <c r="S327" s="232" t="str">
        <f>IF('WTR&amp;SWR'!R45="","",'WTR&amp;SWR'!R45)</f>
        <v/>
      </c>
      <c r="T327" s="232" t="str">
        <f>IF('WTR&amp;SWR'!S45="","",'WTR&amp;SWR'!S45)</f>
        <v/>
      </c>
      <c r="U327" s="232"/>
      <c r="V327" s="232"/>
      <c r="W327" s="232"/>
      <c r="X327" s="232"/>
      <c r="Y327" s="232"/>
      <c r="Z327" s="232"/>
      <c r="AA327" s="221" t="str">
        <f>IF('WTR&amp;SWR'!AA45="","",'WTR&amp;SWR'!AA45)</f>
        <v/>
      </c>
      <c r="AB327" s="232" t="str">
        <f>IF('WTR&amp;SWR'!Z45="","",'WTR&amp;SWR'!Z45)</f>
        <v/>
      </c>
      <c r="AC327" s="232" t="str">
        <f>IF('WTR&amp;SWR'!AB45="","",'WTR&amp;SWR'!AB45)</f>
        <v/>
      </c>
      <c r="AD327" s="223">
        <f>IF('WTR&amp;SWR'!AC45="","",'WTR&amp;SWR'!AC45)</f>
        <v>1975.16</v>
      </c>
      <c r="AE327" s="224" t="str">
        <f>IF('WTR&amp;SWR'!AD45="","",'WTR&amp;SWR'!AD45)</f>
        <v/>
      </c>
      <c r="AF327" s="257" t="str">
        <f>IF('WTR&amp;SWR'!AE45="","",'WTR&amp;SWR'!AE45)</f>
        <v/>
      </c>
    </row>
    <row r="328" spans="1:32" x14ac:dyDescent="0.15">
      <c r="A328" s="313" t="str">
        <f>IF('WTR&amp;SWR'!AE46="","","Print")</f>
        <v/>
      </c>
      <c r="B328" s="236" t="str">
        <f>IF('WTR&amp;SWR'!A46="","",'WTR&amp;SWR'!A46)</f>
        <v>SEWER MANHOLE, PER SDS-106 (3'x5')</v>
      </c>
      <c r="C328" s="232" t="str">
        <f>IF('WTR&amp;SWR'!B46="","",'WTR&amp;SWR'!B46)</f>
        <v>EA</v>
      </c>
      <c r="D328" s="232" t="str">
        <f>IF('WTR&amp;SWR'!C46="","",'WTR&amp;SWR'!C46)</f>
        <v/>
      </c>
      <c r="E328" s="232" t="str">
        <f>IF('WTR&amp;SWR'!D46="","",'WTR&amp;SWR'!D46)</f>
        <v/>
      </c>
      <c r="F328" s="232" t="str">
        <f>IF('WTR&amp;SWR'!E46="","",'WTR&amp;SWR'!E46)</f>
        <v/>
      </c>
      <c r="G328" s="232" t="str">
        <f>IF('WTR&amp;SWR'!F46="","",'WTR&amp;SWR'!F46)</f>
        <v/>
      </c>
      <c r="H328" s="232" t="str">
        <f>IF('WTR&amp;SWR'!G46="","",'WTR&amp;SWR'!G46)</f>
        <v/>
      </c>
      <c r="I328" s="232" t="str">
        <f>IF('WTR&amp;SWR'!H46="","",'WTR&amp;SWR'!H46)</f>
        <v/>
      </c>
      <c r="J328" s="232" t="str">
        <f>IF('WTR&amp;SWR'!I46="","",'WTR&amp;SWR'!I46)</f>
        <v/>
      </c>
      <c r="K328" s="232" t="str">
        <f>IF('WTR&amp;SWR'!J46="","",'WTR&amp;SWR'!J46)</f>
        <v/>
      </c>
      <c r="L328" s="232" t="str">
        <f>IF('WTR&amp;SWR'!K46="","",'WTR&amp;SWR'!K46)</f>
        <v/>
      </c>
      <c r="M328" s="232" t="str">
        <f>IF('WTR&amp;SWR'!L46="","",'WTR&amp;SWR'!L46)</f>
        <v/>
      </c>
      <c r="N328" s="232" t="str">
        <f>IF('WTR&amp;SWR'!M46="","",'WTR&amp;SWR'!M46)</f>
        <v/>
      </c>
      <c r="O328" s="232" t="str">
        <f>IF('WTR&amp;SWR'!N46="","",'WTR&amp;SWR'!N46)</f>
        <v/>
      </c>
      <c r="P328" s="232" t="str">
        <f>IF('WTR&amp;SWR'!O46="","",'WTR&amp;SWR'!O46)</f>
        <v/>
      </c>
      <c r="Q328" s="232" t="str">
        <f>IF('WTR&amp;SWR'!P46="","",'WTR&amp;SWR'!P46)</f>
        <v/>
      </c>
      <c r="R328" s="232" t="str">
        <f>IF('WTR&amp;SWR'!Q46="","",'WTR&amp;SWR'!Q46)</f>
        <v/>
      </c>
      <c r="S328" s="232" t="str">
        <f>IF('WTR&amp;SWR'!R46="","",'WTR&amp;SWR'!R46)</f>
        <v/>
      </c>
      <c r="T328" s="232" t="str">
        <f>IF('WTR&amp;SWR'!S46="","",'WTR&amp;SWR'!S46)</f>
        <v/>
      </c>
      <c r="U328" s="232"/>
      <c r="V328" s="232"/>
      <c r="W328" s="232"/>
      <c r="X328" s="232"/>
      <c r="Y328" s="232"/>
      <c r="Z328" s="232"/>
      <c r="AA328" s="221" t="str">
        <f>IF('WTR&amp;SWR'!AA46="","",'WTR&amp;SWR'!AA46)</f>
        <v/>
      </c>
      <c r="AB328" s="232" t="str">
        <f>IF('WTR&amp;SWR'!Z46="","",'WTR&amp;SWR'!Z46)</f>
        <v/>
      </c>
      <c r="AC328" s="232" t="str">
        <f>IF('WTR&amp;SWR'!AB46="","",'WTR&amp;SWR'!AB46)</f>
        <v/>
      </c>
      <c r="AD328" s="223">
        <f>IF('WTR&amp;SWR'!AC46="","",'WTR&amp;SWR'!AC46)</f>
        <v>4803.8999999999996</v>
      </c>
      <c r="AE328" s="224" t="str">
        <f>IF('WTR&amp;SWR'!AD46="","",'WTR&amp;SWR'!AD46)</f>
        <v/>
      </c>
      <c r="AF328" s="257" t="str">
        <f>IF('WTR&amp;SWR'!AE46="","",'WTR&amp;SWR'!AE46)</f>
        <v/>
      </c>
    </row>
    <row r="329" spans="1:32" x14ac:dyDescent="0.15">
      <c r="A329" s="313" t="str">
        <f>IF('WTR&amp;SWR'!AE47="","","Print")</f>
        <v/>
      </c>
      <c r="B329" s="236" t="str">
        <f>IF('WTR&amp;SWR'!A47="","",'WTR&amp;SWR'!A47)</f>
        <v>SEWER MANHOLE, PER SDS-106 (3'x5' W/LOCKING COVER)</v>
      </c>
      <c r="C329" s="232" t="str">
        <f>IF('WTR&amp;SWR'!B47="","",'WTR&amp;SWR'!B47)</f>
        <v>EA</v>
      </c>
      <c r="D329" s="232" t="str">
        <f>IF('WTR&amp;SWR'!C47="","",'WTR&amp;SWR'!C47)</f>
        <v/>
      </c>
      <c r="E329" s="232" t="str">
        <f>IF('WTR&amp;SWR'!D47="","",'WTR&amp;SWR'!D47)</f>
        <v/>
      </c>
      <c r="F329" s="232" t="str">
        <f>IF('WTR&amp;SWR'!E47="","",'WTR&amp;SWR'!E47)</f>
        <v/>
      </c>
      <c r="G329" s="232" t="str">
        <f>IF('WTR&amp;SWR'!F47="","",'WTR&amp;SWR'!F47)</f>
        <v/>
      </c>
      <c r="H329" s="232" t="str">
        <f>IF('WTR&amp;SWR'!G47="","",'WTR&amp;SWR'!G47)</f>
        <v/>
      </c>
      <c r="I329" s="232" t="str">
        <f>IF('WTR&amp;SWR'!H47="","",'WTR&amp;SWR'!H47)</f>
        <v/>
      </c>
      <c r="J329" s="232" t="str">
        <f>IF('WTR&amp;SWR'!I47="","",'WTR&amp;SWR'!I47)</f>
        <v/>
      </c>
      <c r="K329" s="232" t="str">
        <f>IF('WTR&amp;SWR'!J47="","",'WTR&amp;SWR'!J47)</f>
        <v/>
      </c>
      <c r="L329" s="232" t="str">
        <f>IF('WTR&amp;SWR'!K47="","",'WTR&amp;SWR'!K47)</f>
        <v/>
      </c>
      <c r="M329" s="232" t="str">
        <f>IF('WTR&amp;SWR'!L47="","",'WTR&amp;SWR'!L47)</f>
        <v/>
      </c>
      <c r="N329" s="232" t="str">
        <f>IF('WTR&amp;SWR'!M47="","",'WTR&amp;SWR'!M47)</f>
        <v/>
      </c>
      <c r="O329" s="232" t="str">
        <f>IF('WTR&amp;SWR'!N47="","",'WTR&amp;SWR'!N47)</f>
        <v/>
      </c>
      <c r="P329" s="232" t="str">
        <f>IF('WTR&amp;SWR'!O47="","",'WTR&amp;SWR'!O47)</f>
        <v/>
      </c>
      <c r="Q329" s="232" t="str">
        <f>IF('WTR&amp;SWR'!P47="","",'WTR&amp;SWR'!P47)</f>
        <v/>
      </c>
      <c r="R329" s="232" t="str">
        <f>IF('WTR&amp;SWR'!Q47="","",'WTR&amp;SWR'!Q47)</f>
        <v/>
      </c>
      <c r="S329" s="232" t="str">
        <f>IF('WTR&amp;SWR'!R47="","",'WTR&amp;SWR'!R47)</f>
        <v/>
      </c>
      <c r="T329" s="232" t="str">
        <f>IF('WTR&amp;SWR'!S47="","",'WTR&amp;SWR'!S47)</f>
        <v/>
      </c>
      <c r="U329" s="232"/>
      <c r="V329" s="232"/>
      <c r="W329" s="232"/>
      <c r="X329" s="232"/>
      <c r="Y329" s="232"/>
      <c r="Z329" s="232"/>
      <c r="AA329" s="221" t="str">
        <f>IF('WTR&amp;SWR'!AA47="","",'WTR&amp;SWR'!AA47)</f>
        <v/>
      </c>
      <c r="AB329" s="232" t="str">
        <f>IF('WTR&amp;SWR'!Z47="","",'WTR&amp;SWR'!Z47)</f>
        <v/>
      </c>
      <c r="AC329" s="232" t="str">
        <f>IF('WTR&amp;SWR'!AB47="","",'WTR&amp;SWR'!AB47)</f>
        <v/>
      </c>
      <c r="AD329" s="223">
        <f>IF('WTR&amp;SWR'!AC47="","",'WTR&amp;SWR'!AC47)</f>
        <v>5905.38</v>
      </c>
      <c r="AE329" s="224" t="str">
        <f>IF('WTR&amp;SWR'!AD47="","",'WTR&amp;SWR'!AD47)</f>
        <v/>
      </c>
      <c r="AF329" s="257" t="str">
        <f>IF('WTR&amp;SWR'!AE47="","",'WTR&amp;SWR'!AE47)</f>
        <v/>
      </c>
    </row>
    <row r="330" spans="1:32" x14ac:dyDescent="0.15">
      <c r="A330" s="313" t="str">
        <f>IF('WTR&amp;SWR'!AE48="","","Print")</f>
        <v/>
      </c>
      <c r="B330" s="236" t="str">
        <f>IF('WTR&amp;SWR'!A48="","",'WTR&amp;SWR'!A48)</f>
        <v>SEWER MANHOLE, PER SDS-106 (3'x5' PVC-LINER)</v>
      </c>
      <c r="C330" s="232" t="str">
        <f>IF('WTR&amp;SWR'!B48="","",'WTR&amp;SWR'!B48)</f>
        <v>EA</v>
      </c>
      <c r="D330" s="232" t="str">
        <f>IF('WTR&amp;SWR'!C48="","",'WTR&amp;SWR'!C48)</f>
        <v/>
      </c>
      <c r="E330" s="232" t="str">
        <f>IF('WTR&amp;SWR'!D48="","",'WTR&amp;SWR'!D48)</f>
        <v/>
      </c>
      <c r="F330" s="232" t="str">
        <f>IF('WTR&amp;SWR'!E48="","",'WTR&amp;SWR'!E48)</f>
        <v/>
      </c>
      <c r="G330" s="232" t="str">
        <f>IF('WTR&amp;SWR'!F48="","",'WTR&amp;SWR'!F48)</f>
        <v/>
      </c>
      <c r="H330" s="232" t="str">
        <f>IF('WTR&amp;SWR'!G48="","",'WTR&amp;SWR'!G48)</f>
        <v/>
      </c>
      <c r="I330" s="232" t="str">
        <f>IF('WTR&amp;SWR'!H48="","",'WTR&amp;SWR'!H48)</f>
        <v/>
      </c>
      <c r="J330" s="232" t="str">
        <f>IF('WTR&amp;SWR'!I48="","",'WTR&amp;SWR'!I48)</f>
        <v/>
      </c>
      <c r="K330" s="232" t="str">
        <f>IF('WTR&amp;SWR'!J48="","",'WTR&amp;SWR'!J48)</f>
        <v/>
      </c>
      <c r="L330" s="232" t="str">
        <f>IF('WTR&amp;SWR'!K48="","",'WTR&amp;SWR'!K48)</f>
        <v/>
      </c>
      <c r="M330" s="232" t="str">
        <f>IF('WTR&amp;SWR'!L48="","",'WTR&amp;SWR'!L48)</f>
        <v/>
      </c>
      <c r="N330" s="232" t="str">
        <f>IF('WTR&amp;SWR'!M48="","",'WTR&amp;SWR'!M48)</f>
        <v/>
      </c>
      <c r="O330" s="232" t="str">
        <f>IF('WTR&amp;SWR'!N48="","",'WTR&amp;SWR'!N48)</f>
        <v/>
      </c>
      <c r="P330" s="232" t="str">
        <f>IF('WTR&amp;SWR'!O48="","",'WTR&amp;SWR'!O48)</f>
        <v/>
      </c>
      <c r="Q330" s="232" t="str">
        <f>IF('WTR&amp;SWR'!P48="","",'WTR&amp;SWR'!P48)</f>
        <v/>
      </c>
      <c r="R330" s="232" t="str">
        <f>IF('WTR&amp;SWR'!Q48="","",'WTR&amp;SWR'!Q48)</f>
        <v/>
      </c>
      <c r="S330" s="232" t="str">
        <f>IF('WTR&amp;SWR'!R48="","",'WTR&amp;SWR'!R48)</f>
        <v/>
      </c>
      <c r="T330" s="232" t="str">
        <f>IF('WTR&amp;SWR'!S48="","",'WTR&amp;SWR'!S48)</f>
        <v/>
      </c>
      <c r="U330" s="232"/>
      <c r="V330" s="232"/>
      <c r="W330" s="232"/>
      <c r="X330" s="232"/>
      <c r="Y330" s="232"/>
      <c r="Z330" s="232"/>
      <c r="AA330" s="221" t="str">
        <f>IF('WTR&amp;SWR'!AA48="","",'WTR&amp;SWR'!AA48)</f>
        <v/>
      </c>
      <c r="AB330" s="232" t="str">
        <f>IF('WTR&amp;SWR'!Z48="","",'WTR&amp;SWR'!Z48)</f>
        <v/>
      </c>
      <c r="AC330" s="232" t="str">
        <f>IF('WTR&amp;SWR'!AB48="","",'WTR&amp;SWR'!AB48)</f>
        <v/>
      </c>
      <c r="AD330" s="223">
        <f>IF('WTR&amp;SWR'!AC48="","",'WTR&amp;SWR'!AC48)</f>
        <v>7403.5</v>
      </c>
      <c r="AE330" s="224" t="str">
        <f>IF('WTR&amp;SWR'!AD48="","",'WTR&amp;SWR'!AD48)</f>
        <v/>
      </c>
      <c r="AF330" s="257" t="str">
        <f>IF('WTR&amp;SWR'!AE48="","",'WTR&amp;SWR'!AE48)</f>
        <v/>
      </c>
    </row>
    <row r="331" spans="1:32" x14ac:dyDescent="0.15">
      <c r="A331" s="313" t="str">
        <f>IF('WTR&amp;SWR'!AE49="","","Print")</f>
        <v/>
      </c>
      <c r="B331" s="236" t="str">
        <f>IF('WTR&amp;SWR'!A49="","",'WTR&amp;SWR'!A49)</f>
        <v>SEWER MANHOLE, PER SDS-106 (3'x5' W/PVC-LINER &amp; LOCKING COVER)</v>
      </c>
      <c r="C331" s="232" t="str">
        <f>IF('WTR&amp;SWR'!B49="","",'WTR&amp;SWR'!B49)</f>
        <v>EA</v>
      </c>
      <c r="D331" s="232" t="str">
        <f>IF('WTR&amp;SWR'!C49="","",'WTR&amp;SWR'!C49)</f>
        <v/>
      </c>
      <c r="E331" s="232" t="str">
        <f>IF('WTR&amp;SWR'!D49="","",'WTR&amp;SWR'!D49)</f>
        <v/>
      </c>
      <c r="F331" s="232" t="str">
        <f>IF('WTR&amp;SWR'!E49="","",'WTR&amp;SWR'!E49)</f>
        <v/>
      </c>
      <c r="G331" s="232" t="str">
        <f>IF('WTR&amp;SWR'!F49="","",'WTR&amp;SWR'!F49)</f>
        <v/>
      </c>
      <c r="H331" s="232" t="str">
        <f>IF('WTR&amp;SWR'!G49="","",'WTR&amp;SWR'!G49)</f>
        <v/>
      </c>
      <c r="I331" s="232" t="str">
        <f>IF('WTR&amp;SWR'!H49="","",'WTR&amp;SWR'!H49)</f>
        <v/>
      </c>
      <c r="J331" s="232" t="str">
        <f>IF('WTR&amp;SWR'!I49="","",'WTR&amp;SWR'!I49)</f>
        <v/>
      </c>
      <c r="K331" s="232" t="str">
        <f>IF('WTR&amp;SWR'!J49="","",'WTR&amp;SWR'!J49)</f>
        <v/>
      </c>
      <c r="L331" s="232" t="str">
        <f>IF('WTR&amp;SWR'!K49="","",'WTR&amp;SWR'!K49)</f>
        <v/>
      </c>
      <c r="M331" s="232" t="str">
        <f>IF('WTR&amp;SWR'!L49="","",'WTR&amp;SWR'!L49)</f>
        <v/>
      </c>
      <c r="N331" s="232" t="str">
        <f>IF('WTR&amp;SWR'!M49="","",'WTR&amp;SWR'!M49)</f>
        <v/>
      </c>
      <c r="O331" s="232" t="str">
        <f>IF('WTR&amp;SWR'!N49="","",'WTR&amp;SWR'!N49)</f>
        <v/>
      </c>
      <c r="P331" s="232" t="str">
        <f>IF('WTR&amp;SWR'!O49="","",'WTR&amp;SWR'!O49)</f>
        <v/>
      </c>
      <c r="Q331" s="232" t="str">
        <f>IF('WTR&amp;SWR'!P49="","",'WTR&amp;SWR'!P49)</f>
        <v/>
      </c>
      <c r="R331" s="232" t="str">
        <f>IF('WTR&amp;SWR'!Q49="","",'WTR&amp;SWR'!Q49)</f>
        <v/>
      </c>
      <c r="S331" s="232" t="str">
        <f>IF('WTR&amp;SWR'!R49="","",'WTR&amp;SWR'!R49)</f>
        <v/>
      </c>
      <c r="T331" s="232" t="str">
        <f>IF('WTR&amp;SWR'!S49="","",'WTR&amp;SWR'!S49)</f>
        <v/>
      </c>
      <c r="U331" s="232"/>
      <c r="V331" s="232"/>
      <c r="W331" s="232"/>
      <c r="X331" s="232"/>
      <c r="Y331" s="232"/>
      <c r="Z331" s="232"/>
      <c r="AA331" s="221" t="str">
        <f>IF('WTR&amp;SWR'!AA49="","",'WTR&amp;SWR'!AA49)</f>
        <v/>
      </c>
      <c r="AB331" s="232" t="str">
        <f>IF('WTR&amp;SWR'!Z49="","",'WTR&amp;SWR'!Z49)</f>
        <v/>
      </c>
      <c r="AC331" s="232" t="str">
        <f>IF('WTR&amp;SWR'!AB49="","",'WTR&amp;SWR'!AB49)</f>
        <v/>
      </c>
      <c r="AD331" s="223">
        <f>IF('WTR&amp;SWR'!AC49="","",'WTR&amp;SWR'!AC49)</f>
        <v>8504.98</v>
      </c>
      <c r="AE331" s="224" t="str">
        <f>IF('WTR&amp;SWR'!AD49="","",'WTR&amp;SWR'!AD49)</f>
        <v/>
      </c>
      <c r="AF331" s="257" t="str">
        <f>IF('WTR&amp;SWR'!AE49="","",'WTR&amp;SWR'!AE49)</f>
        <v/>
      </c>
    </row>
    <row r="332" spans="1:32" x14ac:dyDescent="0.15">
      <c r="A332" s="313" t="str">
        <f>IF('WTR&amp;SWR'!AE50="","","Print")</f>
        <v/>
      </c>
      <c r="B332" s="236" t="str">
        <f>IF('WTR&amp;SWR'!A50="","",'WTR&amp;SWR'!A50)</f>
        <v>SEWER MANHOLE, PER SDS-107 (3'x4')</v>
      </c>
      <c r="C332" s="232" t="str">
        <f>IF('WTR&amp;SWR'!B50="","",'WTR&amp;SWR'!B50)</f>
        <v>EA</v>
      </c>
      <c r="D332" s="232" t="str">
        <f>IF('WTR&amp;SWR'!C50="","",'WTR&amp;SWR'!C50)</f>
        <v/>
      </c>
      <c r="E332" s="232" t="str">
        <f>IF('WTR&amp;SWR'!D50="","",'WTR&amp;SWR'!D50)</f>
        <v/>
      </c>
      <c r="F332" s="232" t="str">
        <f>IF('WTR&amp;SWR'!E50="","",'WTR&amp;SWR'!E50)</f>
        <v/>
      </c>
      <c r="G332" s="232" t="str">
        <f>IF('WTR&amp;SWR'!F50="","",'WTR&amp;SWR'!F50)</f>
        <v/>
      </c>
      <c r="H332" s="232" t="str">
        <f>IF('WTR&amp;SWR'!G50="","",'WTR&amp;SWR'!G50)</f>
        <v/>
      </c>
      <c r="I332" s="232" t="str">
        <f>IF('WTR&amp;SWR'!H50="","",'WTR&amp;SWR'!H50)</f>
        <v/>
      </c>
      <c r="J332" s="232" t="str">
        <f>IF('WTR&amp;SWR'!I50="","",'WTR&amp;SWR'!I50)</f>
        <v/>
      </c>
      <c r="K332" s="232" t="str">
        <f>IF('WTR&amp;SWR'!J50="","",'WTR&amp;SWR'!J50)</f>
        <v/>
      </c>
      <c r="L332" s="232" t="str">
        <f>IF('WTR&amp;SWR'!K50="","",'WTR&amp;SWR'!K50)</f>
        <v/>
      </c>
      <c r="M332" s="232" t="str">
        <f>IF('WTR&amp;SWR'!L50="","",'WTR&amp;SWR'!L50)</f>
        <v/>
      </c>
      <c r="N332" s="232" t="str">
        <f>IF('WTR&amp;SWR'!M50="","",'WTR&amp;SWR'!M50)</f>
        <v/>
      </c>
      <c r="O332" s="232" t="str">
        <f>IF('WTR&amp;SWR'!N50="","",'WTR&amp;SWR'!N50)</f>
        <v/>
      </c>
      <c r="P332" s="232" t="str">
        <f>IF('WTR&amp;SWR'!O50="","",'WTR&amp;SWR'!O50)</f>
        <v/>
      </c>
      <c r="Q332" s="232" t="str">
        <f>IF('WTR&amp;SWR'!P50="","",'WTR&amp;SWR'!P50)</f>
        <v/>
      </c>
      <c r="R332" s="232" t="str">
        <f>IF('WTR&amp;SWR'!Q50="","",'WTR&amp;SWR'!Q50)</f>
        <v/>
      </c>
      <c r="S332" s="232" t="str">
        <f>IF('WTR&amp;SWR'!R50="","",'WTR&amp;SWR'!R50)</f>
        <v/>
      </c>
      <c r="T332" s="232" t="str">
        <f>IF('WTR&amp;SWR'!S50="","",'WTR&amp;SWR'!S50)</f>
        <v/>
      </c>
      <c r="U332" s="232"/>
      <c r="V332" s="232"/>
      <c r="W332" s="232"/>
      <c r="X332" s="232"/>
      <c r="Y332" s="232"/>
      <c r="Z332" s="232"/>
      <c r="AA332" s="221" t="str">
        <f>IF('WTR&amp;SWR'!AA50="","",'WTR&amp;SWR'!AA50)</f>
        <v/>
      </c>
      <c r="AB332" s="232" t="str">
        <f>IF('WTR&amp;SWR'!Z50="","",'WTR&amp;SWR'!Z50)</f>
        <v/>
      </c>
      <c r="AC332" s="232" t="str">
        <f>IF('WTR&amp;SWR'!AB50="","",'WTR&amp;SWR'!AB50)</f>
        <v/>
      </c>
      <c r="AD332" s="223">
        <f>IF('WTR&amp;SWR'!AC50="","",'WTR&amp;SWR'!AC50)</f>
        <v>4254.5</v>
      </c>
      <c r="AE332" s="224" t="str">
        <f>IF('WTR&amp;SWR'!AD50="","",'WTR&amp;SWR'!AD50)</f>
        <v/>
      </c>
      <c r="AF332" s="257" t="str">
        <f>IF('WTR&amp;SWR'!AE50="","",'WTR&amp;SWR'!AE50)</f>
        <v/>
      </c>
    </row>
    <row r="333" spans="1:32" x14ac:dyDescent="0.15">
      <c r="A333" s="313" t="str">
        <f>IF('WTR&amp;SWR'!AE51="","","Print")</f>
        <v/>
      </c>
      <c r="B333" s="236" t="str">
        <f>IF('WTR&amp;SWR'!A51="","",'WTR&amp;SWR'!A51)</f>
        <v>SEWER MANHOLE, PER SDS-107 (3'x4' W/LOCKING COVER)</v>
      </c>
      <c r="C333" s="232" t="str">
        <f>IF('WTR&amp;SWR'!B51="","",'WTR&amp;SWR'!B51)</f>
        <v>EA</v>
      </c>
      <c r="D333" s="232" t="str">
        <f>IF('WTR&amp;SWR'!C51="","",'WTR&amp;SWR'!C51)</f>
        <v/>
      </c>
      <c r="E333" s="232" t="str">
        <f>IF('WTR&amp;SWR'!D51="","",'WTR&amp;SWR'!D51)</f>
        <v/>
      </c>
      <c r="F333" s="232" t="str">
        <f>IF('WTR&amp;SWR'!E51="","",'WTR&amp;SWR'!E51)</f>
        <v/>
      </c>
      <c r="G333" s="232" t="str">
        <f>IF('WTR&amp;SWR'!F51="","",'WTR&amp;SWR'!F51)</f>
        <v/>
      </c>
      <c r="H333" s="232" t="str">
        <f>IF('WTR&amp;SWR'!G51="","",'WTR&amp;SWR'!G51)</f>
        <v/>
      </c>
      <c r="I333" s="232" t="str">
        <f>IF('WTR&amp;SWR'!H51="","",'WTR&amp;SWR'!H51)</f>
        <v/>
      </c>
      <c r="J333" s="232" t="str">
        <f>IF('WTR&amp;SWR'!I51="","",'WTR&amp;SWR'!I51)</f>
        <v/>
      </c>
      <c r="K333" s="232" t="str">
        <f>IF('WTR&amp;SWR'!J51="","",'WTR&amp;SWR'!J51)</f>
        <v/>
      </c>
      <c r="L333" s="232" t="str">
        <f>IF('WTR&amp;SWR'!K51="","",'WTR&amp;SWR'!K51)</f>
        <v/>
      </c>
      <c r="M333" s="232" t="str">
        <f>IF('WTR&amp;SWR'!L51="","",'WTR&amp;SWR'!L51)</f>
        <v/>
      </c>
      <c r="N333" s="232" t="str">
        <f>IF('WTR&amp;SWR'!M51="","",'WTR&amp;SWR'!M51)</f>
        <v/>
      </c>
      <c r="O333" s="232" t="str">
        <f>IF('WTR&amp;SWR'!N51="","",'WTR&amp;SWR'!N51)</f>
        <v/>
      </c>
      <c r="P333" s="232" t="str">
        <f>IF('WTR&amp;SWR'!O51="","",'WTR&amp;SWR'!O51)</f>
        <v/>
      </c>
      <c r="Q333" s="232" t="str">
        <f>IF('WTR&amp;SWR'!P51="","",'WTR&amp;SWR'!P51)</f>
        <v/>
      </c>
      <c r="R333" s="232" t="str">
        <f>IF('WTR&amp;SWR'!Q51="","",'WTR&amp;SWR'!Q51)</f>
        <v/>
      </c>
      <c r="S333" s="232" t="str">
        <f>IF('WTR&amp;SWR'!R51="","",'WTR&amp;SWR'!R51)</f>
        <v/>
      </c>
      <c r="T333" s="232" t="str">
        <f>IF('WTR&amp;SWR'!S51="","",'WTR&amp;SWR'!S51)</f>
        <v/>
      </c>
      <c r="U333" s="232"/>
      <c r="V333" s="232"/>
      <c r="W333" s="232"/>
      <c r="X333" s="232"/>
      <c r="Y333" s="232"/>
      <c r="Z333" s="232"/>
      <c r="AA333" s="221" t="str">
        <f>IF('WTR&amp;SWR'!AA51="","",'WTR&amp;SWR'!AA51)</f>
        <v/>
      </c>
      <c r="AB333" s="232" t="str">
        <f>IF('WTR&amp;SWR'!Z51="","",'WTR&amp;SWR'!Z51)</f>
        <v/>
      </c>
      <c r="AC333" s="232" t="str">
        <f>IF('WTR&amp;SWR'!AB51="","",'WTR&amp;SWR'!AB51)</f>
        <v/>
      </c>
      <c r="AD333" s="223">
        <f>IF('WTR&amp;SWR'!AC51="","",'WTR&amp;SWR'!AC51)</f>
        <v>6030</v>
      </c>
      <c r="AE333" s="224" t="str">
        <f>IF('WTR&amp;SWR'!AD51="","",'WTR&amp;SWR'!AD51)</f>
        <v/>
      </c>
      <c r="AF333" s="257" t="str">
        <f>IF('WTR&amp;SWR'!AE51="","",'WTR&amp;SWR'!AE51)</f>
        <v/>
      </c>
    </row>
    <row r="334" spans="1:32" x14ac:dyDescent="0.15">
      <c r="A334" s="313" t="str">
        <f>IF('WTR&amp;SWR'!AE52="","","Print")</f>
        <v/>
      </c>
      <c r="B334" s="236" t="str">
        <f>IF('WTR&amp;SWR'!A52="","",'WTR&amp;SWR'!A52)</f>
        <v>SEWER MANHOLE, PER SDS-107 (3'x4' PVC-LINER)</v>
      </c>
      <c r="C334" s="232" t="str">
        <f>IF('WTR&amp;SWR'!B52="","",'WTR&amp;SWR'!B52)</f>
        <v>EA</v>
      </c>
      <c r="D334" s="232" t="str">
        <f>IF('WTR&amp;SWR'!C52="","",'WTR&amp;SWR'!C52)</f>
        <v/>
      </c>
      <c r="E334" s="232" t="str">
        <f>IF('WTR&amp;SWR'!D52="","",'WTR&amp;SWR'!D52)</f>
        <v/>
      </c>
      <c r="F334" s="232" t="str">
        <f>IF('WTR&amp;SWR'!E52="","",'WTR&amp;SWR'!E52)</f>
        <v/>
      </c>
      <c r="G334" s="232" t="str">
        <f>IF('WTR&amp;SWR'!F52="","",'WTR&amp;SWR'!F52)</f>
        <v/>
      </c>
      <c r="H334" s="232" t="str">
        <f>IF('WTR&amp;SWR'!G52="","",'WTR&amp;SWR'!G52)</f>
        <v/>
      </c>
      <c r="I334" s="232" t="str">
        <f>IF('WTR&amp;SWR'!H52="","",'WTR&amp;SWR'!H52)</f>
        <v/>
      </c>
      <c r="J334" s="232" t="str">
        <f>IF('WTR&amp;SWR'!I52="","",'WTR&amp;SWR'!I52)</f>
        <v/>
      </c>
      <c r="K334" s="232" t="str">
        <f>IF('WTR&amp;SWR'!J52="","",'WTR&amp;SWR'!J52)</f>
        <v/>
      </c>
      <c r="L334" s="232" t="str">
        <f>IF('WTR&amp;SWR'!K52="","",'WTR&amp;SWR'!K52)</f>
        <v/>
      </c>
      <c r="M334" s="232" t="str">
        <f>IF('WTR&amp;SWR'!L52="","",'WTR&amp;SWR'!L52)</f>
        <v/>
      </c>
      <c r="N334" s="232" t="str">
        <f>IF('WTR&amp;SWR'!M52="","",'WTR&amp;SWR'!M52)</f>
        <v/>
      </c>
      <c r="O334" s="232" t="str">
        <f>IF('WTR&amp;SWR'!N52="","",'WTR&amp;SWR'!N52)</f>
        <v/>
      </c>
      <c r="P334" s="232" t="str">
        <f>IF('WTR&amp;SWR'!O52="","",'WTR&amp;SWR'!O52)</f>
        <v/>
      </c>
      <c r="Q334" s="232" t="str">
        <f>IF('WTR&amp;SWR'!P52="","",'WTR&amp;SWR'!P52)</f>
        <v/>
      </c>
      <c r="R334" s="232" t="str">
        <f>IF('WTR&amp;SWR'!Q52="","",'WTR&amp;SWR'!Q52)</f>
        <v/>
      </c>
      <c r="S334" s="232" t="str">
        <f>IF('WTR&amp;SWR'!R52="","",'WTR&amp;SWR'!R52)</f>
        <v/>
      </c>
      <c r="T334" s="232" t="str">
        <f>IF('WTR&amp;SWR'!S52="","",'WTR&amp;SWR'!S52)</f>
        <v/>
      </c>
      <c r="U334" s="232"/>
      <c r="V334" s="232"/>
      <c r="W334" s="232"/>
      <c r="X334" s="232"/>
      <c r="Y334" s="232"/>
      <c r="Z334" s="232"/>
      <c r="AA334" s="221" t="str">
        <f>IF('WTR&amp;SWR'!AA52="","",'WTR&amp;SWR'!AA52)</f>
        <v/>
      </c>
      <c r="AB334" s="232" t="str">
        <f>IF('WTR&amp;SWR'!Z52="","",'WTR&amp;SWR'!Z52)</f>
        <v/>
      </c>
      <c r="AC334" s="232" t="str">
        <f>IF('WTR&amp;SWR'!AB52="","",'WTR&amp;SWR'!AB52)</f>
        <v/>
      </c>
      <c r="AD334" s="223">
        <f>IF('WTR&amp;SWR'!AC52="","",'WTR&amp;SWR'!AC52)</f>
        <v>5355.98</v>
      </c>
      <c r="AE334" s="224" t="str">
        <f>IF('WTR&amp;SWR'!AD52="","",'WTR&amp;SWR'!AD52)</f>
        <v/>
      </c>
      <c r="AF334" s="257" t="str">
        <f>IF('WTR&amp;SWR'!AE52="","",'WTR&amp;SWR'!AE52)</f>
        <v/>
      </c>
    </row>
    <row r="335" spans="1:32" x14ac:dyDescent="0.15">
      <c r="A335" s="313" t="str">
        <f>IF('WTR&amp;SWR'!AE53="","","Print")</f>
        <v/>
      </c>
      <c r="B335" s="236" t="str">
        <f>IF('WTR&amp;SWR'!A53="","",'WTR&amp;SWR'!A53)</f>
        <v>SEWER MANHOLE, PER SDS-107 (3'x4' W/PVC-LINER &amp; LOCKING COVER)</v>
      </c>
      <c r="C335" s="232" t="str">
        <f>IF('WTR&amp;SWR'!B53="","",'WTR&amp;SWR'!B53)</f>
        <v>EA</v>
      </c>
      <c r="D335" s="232" t="str">
        <f>IF('WTR&amp;SWR'!C53="","",'WTR&amp;SWR'!C53)</f>
        <v/>
      </c>
      <c r="E335" s="232" t="str">
        <f>IF('WTR&amp;SWR'!D53="","",'WTR&amp;SWR'!D53)</f>
        <v/>
      </c>
      <c r="F335" s="232" t="str">
        <f>IF('WTR&amp;SWR'!E53="","",'WTR&amp;SWR'!E53)</f>
        <v/>
      </c>
      <c r="G335" s="232" t="str">
        <f>IF('WTR&amp;SWR'!F53="","",'WTR&amp;SWR'!F53)</f>
        <v/>
      </c>
      <c r="H335" s="232" t="str">
        <f>IF('WTR&amp;SWR'!G53="","",'WTR&amp;SWR'!G53)</f>
        <v/>
      </c>
      <c r="I335" s="232" t="str">
        <f>IF('WTR&amp;SWR'!H53="","",'WTR&amp;SWR'!H53)</f>
        <v/>
      </c>
      <c r="J335" s="232" t="str">
        <f>IF('WTR&amp;SWR'!I53="","",'WTR&amp;SWR'!I53)</f>
        <v/>
      </c>
      <c r="K335" s="232" t="str">
        <f>IF('WTR&amp;SWR'!J53="","",'WTR&amp;SWR'!J53)</f>
        <v/>
      </c>
      <c r="L335" s="232" t="str">
        <f>IF('WTR&amp;SWR'!K53="","",'WTR&amp;SWR'!K53)</f>
        <v/>
      </c>
      <c r="M335" s="232" t="str">
        <f>IF('WTR&amp;SWR'!L53="","",'WTR&amp;SWR'!L53)</f>
        <v/>
      </c>
      <c r="N335" s="232" t="str">
        <f>IF('WTR&amp;SWR'!M53="","",'WTR&amp;SWR'!M53)</f>
        <v/>
      </c>
      <c r="O335" s="232" t="str">
        <f>IF('WTR&amp;SWR'!N53="","",'WTR&amp;SWR'!N53)</f>
        <v/>
      </c>
      <c r="P335" s="232" t="str">
        <f>IF('WTR&amp;SWR'!O53="","",'WTR&amp;SWR'!O53)</f>
        <v/>
      </c>
      <c r="Q335" s="232" t="str">
        <f>IF('WTR&amp;SWR'!P53="","",'WTR&amp;SWR'!P53)</f>
        <v/>
      </c>
      <c r="R335" s="232" t="str">
        <f>IF('WTR&amp;SWR'!Q53="","",'WTR&amp;SWR'!Q53)</f>
        <v/>
      </c>
      <c r="S335" s="232" t="str">
        <f>IF('WTR&amp;SWR'!R53="","",'WTR&amp;SWR'!R53)</f>
        <v/>
      </c>
      <c r="T335" s="232" t="str">
        <f>IF('WTR&amp;SWR'!S53="","",'WTR&amp;SWR'!S53)</f>
        <v/>
      </c>
      <c r="U335" s="232"/>
      <c r="V335" s="232"/>
      <c r="W335" s="232"/>
      <c r="X335" s="232"/>
      <c r="Y335" s="232"/>
      <c r="Z335" s="232"/>
      <c r="AA335" s="221" t="str">
        <f>IF('WTR&amp;SWR'!AA53="","",'WTR&amp;SWR'!AA53)</f>
        <v/>
      </c>
      <c r="AB335" s="232" t="str">
        <f>IF('WTR&amp;SWR'!Z53="","",'WTR&amp;SWR'!Z53)</f>
        <v/>
      </c>
      <c r="AC335" s="232" t="str">
        <f>IF('WTR&amp;SWR'!AB53="","",'WTR&amp;SWR'!AB53)</f>
        <v/>
      </c>
      <c r="AD335" s="223">
        <f>IF('WTR&amp;SWR'!AC53="","",'WTR&amp;SWR'!AC53)</f>
        <v>7131.48</v>
      </c>
      <c r="AE335" s="224" t="str">
        <f>IF('WTR&amp;SWR'!AD53="","",'WTR&amp;SWR'!AD53)</f>
        <v/>
      </c>
      <c r="AF335" s="257" t="str">
        <f>IF('WTR&amp;SWR'!AE53="","",'WTR&amp;SWR'!AE53)</f>
        <v/>
      </c>
    </row>
    <row r="336" spans="1:32" x14ac:dyDescent="0.15">
      <c r="A336" s="313" t="str">
        <f>IF('WTR&amp;SWR'!AE54="","","Print")</f>
        <v/>
      </c>
      <c r="B336" s="236" t="str">
        <f>IF('WTR&amp;SWR'!A54="","",'WTR&amp;SWR'!A54)</f>
        <v>SEWER MANHOLE LOCKING COVER, PER M-4</v>
      </c>
      <c r="C336" s="232" t="str">
        <f>IF('WTR&amp;SWR'!B54="","",'WTR&amp;SWR'!B54)</f>
        <v>EA</v>
      </c>
      <c r="D336" s="232" t="str">
        <f>IF('WTR&amp;SWR'!C54="","",'WTR&amp;SWR'!C54)</f>
        <v/>
      </c>
      <c r="E336" s="232" t="str">
        <f>IF('WTR&amp;SWR'!D54="","",'WTR&amp;SWR'!D54)</f>
        <v/>
      </c>
      <c r="F336" s="232" t="str">
        <f>IF('WTR&amp;SWR'!E54="","",'WTR&amp;SWR'!E54)</f>
        <v/>
      </c>
      <c r="G336" s="232" t="str">
        <f>IF('WTR&amp;SWR'!F54="","",'WTR&amp;SWR'!F54)</f>
        <v/>
      </c>
      <c r="H336" s="232" t="str">
        <f>IF('WTR&amp;SWR'!G54="","",'WTR&amp;SWR'!G54)</f>
        <v/>
      </c>
      <c r="I336" s="232" t="str">
        <f>IF('WTR&amp;SWR'!H54="","",'WTR&amp;SWR'!H54)</f>
        <v/>
      </c>
      <c r="J336" s="232" t="str">
        <f>IF('WTR&amp;SWR'!I54="","",'WTR&amp;SWR'!I54)</f>
        <v/>
      </c>
      <c r="K336" s="232" t="str">
        <f>IF('WTR&amp;SWR'!J54="","",'WTR&amp;SWR'!J54)</f>
        <v/>
      </c>
      <c r="L336" s="232" t="str">
        <f>IF('WTR&amp;SWR'!K54="","",'WTR&amp;SWR'!K54)</f>
        <v/>
      </c>
      <c r="M336" s="232" t="str">
        <f>IF('WTR&amp;SWR'!L54="","",'WTR&amp;SWR'!L54)</f>
        <v/>
      </c>
      <c r="N336" s="232" t="str">
        <f>IF('WTR&amp;SWR'!M54="","",'WTR&amp;SWR'!M54)</f>
        <v/>
      </c>
      <c r="O336" s="232" t="str">
        <f>IF('WTR&amp;SWR'!N54="","",'WTR&amp;SWR'!N54)</f>
        <v/>
      </c>
      <c r="P336" s="232" t="str">
        <f>IF('WTR&amp;SWR'!O54="","",'WTR&amp;SWR'!O54)</f>
        <v/>
      </c>
      <c r="Q336" s="232" t="str">
        <f>IF('WTR&amp;SWR'!P54="","",'WTR&amp;SWR'!P54)</f>
        <v/>
      </c>
      <c r="R336" s="232" t="str">
        <f>IF('WTR&amp;SWR'!Q54="","",'WTR&amp;SWR'!Q54)</f>
        <v/>
      </c>
      <c r="S336" s="232" t="str">
        <f>IF('WTR&amp;SWR'!R54="","",'WTR&amp;SWR'!R54)</f>
        <v/>
      </c>
      <c r="T336" s="232" t="str">
        <f>IF('WTR&amp;SWR'!S54="","",'WTR&amp;SWR'!S54)</f>
        <v/>
      </c>
      <c r="U336" s="232"/>
      <c r="V336" s="232"/>
      <c r="W336" s="232"/>
      <c r="X336" s="232"/>
      <c r="Y336" s="232"/>
      <c r="Z336" s="232"/>
      <c r="AA336" s="221" t="str">
        <f>IF('WTR&amp;SWR'!AA54="","",'WTR&amp;SWR'!AA54)</f>
        <v/>
      </c>
      <c r="AB336" s="232" t="str">
        <f>IF('WTR&amp;SWR'!Z54="","",'WTR&amp;SWR'!Z54)</f>
        <v/>
      </c>
      <c r="AC336" s="232" t="str">
        <f>IF('WTR&amp;SWR'!AB54="","",'WTR&amp;SWR'!AB54)</f>
        <v/>
      </c>
      <c r="AD336" s="223">
        <f>IF('WTR&amp;SWR'!AC54="","",'WTR&amp;SWR'!AC54)</f>
        <v>1101.68</v>
      </c>
      <c r="AE336" s="224" t="str">
        <f>IF('WTR&amp;SWR'!AD54="","",'WTR&amp;SWR'!AD54)</f>
        <v/>
      </c>
      <c r="AF336" s="257" t="str">
        <f>IF('WTR&amp;SWR'!AE54="","",'WTR&amp;SWR'!AE54)</f>
        <v/>
      </c>
    </row>
    <row r="337" spans="1:32" x14ac:dyDescent="0.15">
      <c r="A337" s="313" t="str">
        <f>IF('WTR&amp;SWR'!AE55="","","Print")</f>
        <v/>
      </c>
      <c r="B337" s="236" t="str">
        <f>IF('WTR&amp;SWR'!A55="","",'WTR&amp;SWR'!A55)</f>
        <v>4" PRESSURE PVC SEWER</v>
      </c>
      <c r="C337" s="232" t="str">
        <f>IF('WTR&amp;SWR'!B55="","",'WTR&amp;SWR'!B55)</f>
        <v>LF</v>
      </c>
      <c r="D337" s="232" t="str">
        <f>IF('WTR&amp;SWR'!C55="","",'WTR&amp;SWR'!C55)</f>
        <v/>
      </c>
      <c r="E337" s="232" t="str">
        <f>IF('WTR&amp;SWR'!D55="","",'WTR&amp;SWR'!D55)</f>
        <v/>
      </c>
      <c r="F337" s="232" t="str">
        <f>IF('WTR&amp;SWR'!E55="","",'WTR&amp;SWR'!E55)</f>
        <v/>
      </c>
      <c r="G337" s="232" t="str">
        <f>IF('WTR&amp;SWR'!F55="","",'WTR&amp;SWR'!F55)</f>
        <v/>
      </c>
      <c r="H337" s="232" t="str">
        <f>IF('WTR&amp;SWR'!G55="","",'WTR&amp;SWR'!G55)</f>
        <v/>
      </c>
      <c r="I337" s="232" t="str">
        <f>IF('WTR&amp;SWR'!H55="","",'WTR&amp;SWR'!H55)</f>
        <v/>
      </c>
      <c r="J337" s="232" t="str">
        <f>IF('WTR&amp;SWR'!I55="","",'WTR&amp;SWR'!I55)</f>
        <v/>
      </c>
      <c r="K337" s="232" t="str">
        <f>IF('WTR&amp;SWR'!J55="","",'WTR&amp;SWR'!J55)</f>
        <v/>
      </c>
      <c r="L337" s="232" t="str">
        <f>IF('WTR&amp;SWR'!K55="","",'WTR&amp;SWR'!K55)</f>
        <v/>
      </c>
      <c r="M337" s="232" t="str">
        <f>IF('WTR&amp;SWR'!L55="","",'WTR&amp;SWR'!L55)</f>
        <v/>
      </c>
      <c r="N337" s="232" t="str">
        <f>IF('WTR&amp;SWR'!M55="","",'WTR&amp;SWR'!M55)</f>
        <v/>
      </c>
      <c r="O337" s="232" t="str">
        <f>IF('WTR&amp;SWR'!N55="","",'WTR&amp;SWR'!N55)</f>
        <v/>
      </c>
      <c r="P337" s="232" t="str">
        <f>IF('WTR&amp;SWR'!O55="","",'WTR&amp;SWR'!O55)</f>
        <v/>
      </c>
      <c r="Q337" s="232" t="str">
        <f>IF('WTR&amp;SWR'!P55="","",'WTR&amp;SWR'!P55)</f>
        <v/>
      </c>
      <c r="R337" s="232" t="str">
        <f>IF('WTR&amp;SWR'!Q55="","",'WTR&amp;SWR'!Q55)</f>
        <v/>
      </c>
      <c r="S337" s="232" t="str">
        <f>IF('WTR&amp;SWR'!R55="","",'WTR&amp;SWR'!R55)</f>
        <v/>
      </c>
      <c r="T337" s="232" t="str">
        <f>IF('WTR&amp;SWR'!S55="","",'WTR&amp;SWR'!S55)</f>
        <v/>
      </c>
      <c r="U337" s="232"/>
      <c r="V337" s="232"/>
      <c r="W337" s="232"/>
      <c r="X337" s="232"/>
      <c r="Y337" s="232"/>
      <c r="Z337" s="232"/>
      <c r="AA337" s="221" t="str">
        <f>IF('WTR&amp;SWR'!AA55="","",'WTR&amp;SWR'!AA55)</f>
        <v/>
      </c>
      <c r="AB337" s="232" t="str">
        <f>IF('WTR&amp;SWR'!Z55="","",'WTR&amp;SWR'!Z55)</f>
        <v/>
      </c>
      <c r="AC337" s="232" t="str">
        <f>IF('WTR&amp;SWR'!AB55="","",'WTR&amp;SWR'!AB55)</f>
        <v/>
      </c>
      <c r="AD337" s="223">
        <f>IF('WTR&amp;SWR'!AC55="","",'WTR&amp;SWR'!AC55)</f>
        <v>70.62</v>
      </c>
      <c r="AE337" s="224" t="str">
        <f>IF('WTR&amp;SWR'!AD55="","",'WTR&amp;SWR'!AD55)</f>
        <v/>
      </c>
      <c r="AF337" s="257" t="str">
        <f>IF('WTR&amp;SWR'!AE55="","",'WTR&amp;SWR'!AE55)</f>
        <v/>
      </c>
    </row>
    <row r="338" spans="1:32" x14ac:dyDescent="0.15">
      <c r="A338" s="313" t="str">
        <f>IF('WTR&amp;SWR'!AE56="","","Print")</f>
        <v/>
      </c>
      <c r="B338" s="236" t="str">
        <f>IF('WTR&amp;SWR'!A56="","",'WTR&amp;SWR'!A56)</f>
        <v>6" PRESSURE PVC SEWER</v>
      </c>
      <c r="C338" s="232" t="str">
        <f>IF('WTR&amp;SWR'!B56="","",'WTR&amp;SWR'!B56)</f>
        <v>LF</v>
      </c>
      <c r="D338" s="232" t="str">
        <f>IF('WTR&amp;SWR'!C56="","",'WTR&amp;SWR'!C56)</f>
        <v/>
      </c>
      <c r="E338" s="232" t="str">
        <f>IF('WTR&amp;SWR'!D56="","",'WTR&amp;SWR'!D56)</f>
        <v/>
      </c>
      <c r="F338" s="232" t="str">
        <f>IF('WTR&amp;SWR'!E56="","",'WTR&amp;SWR'!E56)</f>
        <v/>
      </c>
      <c r="G338" s="232" t="str">
        <f>IF('WTR&amp;SWR'!F56="","",'WTR&amp;SWR'!F56)</f>
        <v/>
      </c>
      <c r="H338" s="232" t="str">
        <f>IF('WTR&amp;SWR'!G56="","",'WTR&amp;SWR'!G56)</f>
        <v/>
      </c>
      <c r="I338" s="232" t="str">
        <f>IF('WTR&amp;SWR'!H56="","",'WTR&amp;SWR'!H56)</f>
        <v/>
      </c>
      <c r="J338" s="232" t="str">
        <f>IF('WTR&amp;SWR'!I56="","",'WTR&amp;SWR'!I56)</f>
        <v/>
      </c>
      <c r="K338" s="232" t="str">
        <f>IF('WTR&amp;SWR'!J56="","",'WTR&amp;SWR'!J56)</f>
        <v/>
      </c>
      <c r="L338" s="232" t="str">
        <f>IF('WTR&amp;SWR'!K56="","",'WTR&amp;SWR'!K56)</f>
        <v/>
      </c>
      <c r="M338" s="232" t="str">
        <f>IF('WTR&amp;SWR'!L56="","",'WTR&amp;SWR'!L56)</f>
        <v/>
      </c>
      <c r="N338" s="232" t="str">
        <f>IF('WTR&amp;SWR'!M56="","",'WTR&amp;SWR'!M56)</f>
        <v/>
      </c>
      <c r="O338" s="232" t="str">
        <f>IF('WTR&amp;SWR'!N56="","",'WTR&amp;SWR'!N56)</f>
        <v/>
      </c>
      <c r="P338" s="232" t="str">
        <f>IF('WTR&amp;SWR'!O56="","",'WTR&amp;SWR'!O56)</f>
        <v/>
      </c>
      <c r="Q338" s="232" t="str">
        <f>IF('WTR&amp;SWR'!P56="","",'WTR&amp;SWR'!P56)</f>
        <v/>
      </c>
      <c r="R338" s="232" t="str">
        <f>IF('WTR&amp;SWR'!Q56="","",'WTR&amp;SWR'!Q56)</f>
        <v/>
      </c>
      <c r="S338" s="232" t="str">
        <f>IF('WTR&amp;SWR'!R56="","",'WTR&amp;SWR'!R56)</f>
        <v/>
      </c>
      <c r="T338" s="232" t="str">
        <f>IF('WTR&amp;SWR'!S56="","",'WTR&amp;SWR'!S56)</f>
        <v/>
      </c>
      <c r="U338" s="232"/>
      <c r="V338" s="232"/>
      <c r="W338" s="232"/>
      <c r="X338" s="232"/>
      <c r="Y338" s="232"/>
      <c r="Z338" s="232"/>
      <c r="AA338" s="221" t="str">
        <f>IF('WTR&amp;SWR'!AA56="","",'WTR&amp;SWR'!AA56)</f>
        <v/>
      </c>
      <c r="AB338" s="232" t="str">
        <f>IF('WTR&amp;SWR'!Z56="","",'WTR&amp;SWR'!Z56)</f>
        <v/>
      </c>
      <c r="AC338" s="232" t="str">
        <f>IF('WTR&amp;SWR'!AB56="","",'WTR&amp;SWR'!AB56)</f>
        <v/>
      </c>
      <c r="AD338" s="223">
        <f>IF('WTR&amp;SWR'!AC56="","",'WTR&amp;SWR'!AC56)</f>
        <v>96.15</v>
      </c>
      <c r="AE338" s="224" t="str">
        <f>IF('WTR&amp;SWR'!AD56="","",'WTR&amp;SWR'!AD56)</f>
        <v/>
      </c>
      <c r="AF338" s="257" t="str">
        <f>IF('WTR&amp;SWR'!AE56="","",'WTR&amp;SWR'!AE56)</f>
        <v/>
      </c>
    </row>
    <row r="339" spans="1:32" x14ac:dyDescent="0.15">
      <c r="A339" s="313" t="str">
        <f>IF('WTR&amp;SWR'!AE57="","","Print")</f>
        <v/>
      </c>
      <c r="B339" s="236" t="str">
        <f>IF('WTR&amp;SWR'!A57="","",'WTR&amp;SWR'!A57)</f>
        <v>SEWER ACCESS ROAD (4" DECOMPOSED GRANITE)</v>
      </c>
      <c r="C339" s="232" t="str">
        <f>IF('WTR&amp;SWR'!B57="","",'WTR&amp;SWR'!B57)</f>
        <v>SF</v>
      </c>
      <c r="D339" s="232" t="str">
        <f>IF('WTR&amp;SWR'!C57="","",'WTR&amp;SWR'!C57)</f>
        <v/>
      </c>
      <c r="E339" s="232" t="str">
        <f>IF('WTR&amp;SWR'!D57="","",'WTR&amp;SWR'!D57)</f>
        <v/>
      </c>
      <c r="F339" s="232" t="str">
        <f>IF('WTR&amp;SWR'!E57="","",'WTR&amp;SWR'!E57)</f>
        <v/>
      </c>
      <c r="G339" s="232" t="str">
        <f>IF('WTR&amp;SWR'!F57="","",'WTR&amp;SWR'!F57)</f>
        <v/>
      </c>
      <c r="H339" s="232" t="str">
        <f>IF('WTR&amp;SWR'!G57="","",'WTR&amp;SWR'!G57)</f>
        <v/>
      </c>
      <c r="I339" s="232" t="str">
        <f>IF('WTR&amp;SWR'!H57="","",'WTR&amp;SWR'!H57)</f>
        <v/>
      </c>
      <c r="J339" s="232" t="str">
        <f>IF('WTR&amp;SWR'!I57="","",'WTR&amp;SWR'!I57)</f>
        <v/>
      </c>
      <c r="K339" s="232" t="str">
        <f>IF('WTR&amp;SWR'!J57="","",'WTR&amp;SWR'!J57)</f>
        <v/>
      </c>
      <c r="L339" s="232" t="str">
        <f>IF('WTR&amp;SWR'!K57="","",'WTR&amp;SWR'!K57)</f>
        <v/>
      </c>
      <c r="M339" s="232" t="str">
        <f>IF('WTR&amp;SWR'!L57="","",'WTR&amp;SWR'!L57)</f>
        <v/>
      </c>
      <c r="N339" s="232" t="str">
        <f>IF('WTR&amp;SWR'!M57="","",'WTR&amp;SWR'!M57)</f>
        <v/>
      </c>
      <c r="O339" s="232" t="str">
        <f>IF('WTR&amp;SWR'!N57="","",'WTR&amp;SWR'!N57)</f>
        <v/>
      </c>
      <c r="P339" s="232" t="str">
        <f>IF('WTR&amp;SWR'!O57="","",'WTR&amp;SWR'!O57)</f>
        <v/>
      </c>
      <c r="Q339" s="232" t="str">
        <f>IF('WTR&amp;SWR'!P57="","",'WTR&amp;SWR'!P57)</f>
        <v/>
      </c>
      <c r="R339" s="232" t="str">
        <f>IF('WTR&amp;SWR'!Q57="","",'WTR&amp;SWR'!Q57)</f>
        <v/>
      </c>
      <c r="S339" s="232" t="str">
        <f>IF('WTR&amp;SWR'!R57="","",'WTR&amp;SWR'!R57)</f>
        <v/>
      </c>
      <c r="T339" s="232" t="str">
        <f>IF('WTR&amp;SWR'!S57="","",'WTR&amp;SWR'!S57)</f>
        <v/>
      </c>
      <c r="U339" s="232"/>
      <c r="V339" s="232"/>
      <c r="W339" s="232"/>
      <c r="X339" s="232"/>
      <c r="Y339" s="232"/>
      <c r="Z339" s="232"/>
      <c r="AA339" s="221" t="str">
        <f>IF('WTR&amp;SWR'!AA57="","",'WTR&amp;SWR'!AA57)</f>
        <v/>
      </c>
      <c r="AB339" s="232" t="str">
        <f>IF('WTR&amp;SWR'!Z57="","",'WTR&amp;SWR'!Z57)</f>
        <v/>
      </c>
      <c r="AC339" s="232" t="str">
        <f>IF('WTR&amp;SWR'!AB57="","",'WTR&amp;SWR'!AB57)</f>
        <v/>
      </c>
      <c r="AD339" s="223">
        <f>IF('WTR&amp;SWR'!AC57="","",'WTR&amp;SWR'!AC57)</f>
        <v>7.04</v>
      </c>
      <c r="AE339" s="224" t="str">
        <f>IF('WTR&amp;SWR'!AD57="","",'WTR&amp;SWR'!AD57)</f>
        <v/>
      </c>
      <c r="AF339" s="257" t="str">
        <f>IF('WTR&amp;SWR'!AE57="","",'WTR&amp;SWR'!AE57)</f>
        <v/>
      </c>
    </row>
    <row r="340" spans="1:32" x14ac:dyDescent="0.15">
      <c r="A340" s="313" t="str">
        <f>IF('WTR&amp;SWR'!AE58="","","Print")</f>
        <v/>
      </c>
      <c r="B340" s="236" t="str">
        <f>IF('WTR&amp;SWR'!A58="","",'WTR&amp;SWR'!A58)</f>
        <v>SEWER ACCESS ROAD, PER SDG-113 (AC )</v>
      </c>
      <c r="C340" s="232" t="str">
        <f>IF('WTR&amp;SWR'!B58="","",'WTR&amp;SWR'!B58)</f>
        <v>SF</v>
      </c>
      <c r="D340" s="232" t="str">
        <f>IF('WTR&amp;SWR'!C58="","",'WTR&amp;SWR'!C58)</f>
        <v/>
      </c>
      <c r="E340" s="232" t="str">
        <f>IF('WTR&amp;SWR'!D58="","",'WTR&amp;SWR'!D58)</f>
        <v/>
      </c>
      <c r="F340" s="232" t="str">
        <f>IF('WTR&amp;SWR'!E58="","",'WTR&amp;SWR'!E58)</f>
        <v/>
      </c>
      <c r="G340" s="232" t="str">
        <f>IF('WTR&amp;SWR'!F58="","",'WTR&amp;SWR'!F58)</f>
        <v/>
      </c>
      <c r="H340" s="232" t="str">
        <f>IF('WTR&amp;SWR'!G58="","",'WTR&amp;SWR'!G58)</f>
        <v/>
      </c>
      <c r="I340" s="232" t="str">
        <f>IF('WTR&amp;SWR'!H58="","",'WTR&amp;SWR'!H58)</f>
        <v/>
      </c>
      <c r="J340" s="232" t="str">
        <f>IF('WTR&amp;SWR'!I58="","",'WTR&amp;SWR'!I58)</f>
        <v/>
      </c>
      <c r="K340" s="232" t="str">
        <f>IF('WTR&amp;SWR'!J58="","",'WTR&amp;SWR'!J58)</f>
        <v/>
      </c>
      <c r="L340" s="232" t="str">
        <f>IF('WTR&amp;SWR'!K58="","",'WTR&amp;SWR'!K58)</f>
        <v/>
      </c>
      <c r="M340" s="232" t="str">
        <f>IF('WTR&amp;SWR'!L58="","",'WTR&amp;SWR'!L58)</f>
        <v/>
      </c>
      <c r="N340" s="232" t="str">
        <f>IF('WTR&amp;SWR'!M58="","",'WTR&amp;SWR'!M58)</f>
        <v/>
      </c>
      <c r="O340" s="232" t="str">
        <f>IF('WTR&amp;SWR'!N58="","",'WTR&amp;SWR'!N58)</f>
        <v/>
      </c>
      <c r="P340" s="232" t="str">
        <f>IF('WTR&amp;SWR'!O58="","",'WTR&amp;SWR'!O58)</f>
        <v/>
      </c>
      <c r="Q340" s="232" t="str">
        <f>IF('WTR&amp;SWR'!P58="","",'WTR&amp;SWR'!P58)</f>
        <v/>
      </c>
      <c r="R340" s="232" t="str">
        <f>IF('WTR&amp;SWR'!Q58="","",'WTR&amp;SWR'!Q58)</f>
        <v/>
      </c>
      <c r="S340" s="232" t="str">
        <f>IF('WTR&amp;SWR'!R58="","",'WTR&amp;SWR'!R58)</f>
        <v/>
      </c>
      <c r="T340" s="232" t="str">
        <f>IF('WTR&amp;SWR'!S58="","",'WTR&amp;SWR'!S58)</f>
        <v/>
      </c>
      <c r="U340" s="232"/>
      <c r="V340" s="232"/>
      <c r="W340" s="232"/>
      <c r="X340" s="232"/>
      <c r="Y340" s="232"/>
      <c r="Z340" s="232"/>
      <c r="AA340" s="221" t="str">
        <f>IF('WTR&amp;SWR'!AA58="","",'WTR&amp;SWR'!AA58)</f>
        <v/>
      </c>
      <c r="AB340" s="232" t="str">
        <f>IF('WTR&amp;SWR'!Z58="","",'WTR&amp;SWR'!Z58)</f>
        <v/>
      </c>
      <c r="AC340" s="232" t="str">
        <f>IF('WTR&amp;SWR'!AB58="","",'WTR&amp;SWR'!AB58)</f>
        <v/>
      </c>
      <c r="AD340" s="223">
        <f>IF('WTR&amp;SWR'!AC58="","",'WTR&amp;SWR'!AC58)</f>
        <v>15.14</v>
      </c>
      <c r="AE340" s="224" t="str">
        <f>IF('WTR&amp;SWR'!AD58="","",'WTR&amp;SWR'!AD58)</f>
        <v/>
      </c>
      <c r="AF340" s="257" t="str">
        <f>IF('WTR&amp;SWR'!AE58="","",'WTR&amp;SWR'!AE58)</f>
        <v/>
      </c>
    </row>
    <row r="341" spans="1:32" x14ac:dyDescent="0.15">
      <c r="A341" s="313" t="str">
        <f>IF('WTR&amp;SWR'!AE59="","","Print")</f>
        <v/>
      </c>
      <c r="B341" s="236" t="str">
        <f>IF('WTR&amp;SWR'!A59="","",'WTR&amp;SWR'!A59)</f>
        <v>SEWER ACCESS ROAD, PER SDG-113 (CONCRETE )</v>
      </c>
      <c r="C341" s="232" t="str">
        <f>IF('WTR&amp;SWR'!B59="","",'WTR&amp;SWR'!B59)</f>
        <v>SF</v>
      </c>
      <c r="D341" s="232" t="str">
        <f>IF('WTR&amp;SWR'!C59="","",'WTR&amp;SWR'!C59)</f>
        <v/>
      </c>
      <c r="E341" s="232" t="str">
        <f>IF('WTR&amp;SWR'!D59="","",'WTR&amp;SWR'!D59)</f>
        <v/>
      </c>
      <c r="F341" s="232" t="str">
        <f>IF('WTR&amp;SWR'!E59="","",'WTR&amp;SWR'!E59)</f>
        <v/>
      </c>
      <c r="G341" s="232" t="str">
        <f>IF('WTR&amp;SWR'!F59="","",'WTR&amp;SWR'!F59)</f>
        <v/>
      </c>
      <c r="H341" s="232" t="str">
        <f>IF('WTR&amp;SWR'!G59="","",'WTR&amp;SWR'!G59)</f>
        <v/>
      </c>
      <c r="I341" s="232" t="str">
        <f>IF('WTR&amp;SWR'!H59="","",'WTR&amp;SWR'!H59)</f>
        <v/>
      </c>
      <c r="J341" s="232" t="str">
        <f>IF('WTR&amp;SWR'!I59="","",'WTR&amp;SWR'!I59)</f>
        <v/>
      </c>
      <c r="K341" s="232" t="str">
        <f>IF('WTR&amp;SWR'!J59="","",'WTR&amp;SWR'!J59)</f>
        <v/>
      </c>
      <c r="L341" s="232" t="str">
        <f>IF('WTR&amp;SWR'!K59="","",'WTR&amp;SWR'!K59)</f>
        <v/>
      </c>
      <c r="M341" s="232" t="str">
        <f>IF('WTR&amp;SWR'!L59="","",'WTR&amp;SWR'!L59)</f>
        <v/>
      </c>
      <c r="N341" s="232" t="str">
        <f>IF('WTR&amp;SWR'!M59="","",'WTR&amp;SWR'!M59)</f>
        <v/>
      </c>
      <c r="O341" s="232" t="str">
        <f>IF('WTR&amp;SWR'!N59="","",'WTR&amp;SWR'!N59)</f>
        <v/>
      </c>
      <c r="P341" s="232" t="str">
        <f>IF('WTR&amp;SWR'!O59="","",'WTR&amp;SWR'!O59)</f>
        <v/>
      </c>
      <c r="Q341" s="232" t="str">
        <f>IF('WTR&amp;SWR'!P59="","",'WTR&amp;SWR'!P59)</f>
        <v/>
      </c>
      <c r="R341" s="232" t="str">
        <f>IF('WTR&amp;SWR'!Q59="","",'WTR&amp;SWR'!Q59)</f>
        <v/>
      </c>
      <c r="S341" s="232" t="str">
        <f>IF('WTR&amp;SWR'!R59="","",'WTR&amp;SWR'!R59)</f>
        <v/>
      </c>
      <c r="T341" s="232" t="str">
        <f>IF('WTR&amp;SWR'!S59="","",'WTR&amp;SWR'!S59)</f>
        <v/>
      </c>
      <c r="U341" s="232"/>
      <c r="V341" s="232"/>
      <c r="W341" s="232"/>
      <c r="X341" s="232"/>
      <c r="Y341" s="232"/>
      <c r="Z341" s="232"/>
      <c r="AA341" s="221" t="str">
        <f>IF('WTR&amp;SWR'!AA59="","",'WTR&amp;SWR'!AA59)</f>
        <v/>
      </c>
      <c r="AB341" s="232" t="str">
        <f>IF('WTR&amp;SWR'!Z59="","",'WTR&amp;SWR'!Z59)</f>
        <v/>
      </c>
      <c r="AC341" s="232" t="str">
        <f>IF('WTR&amp;SWR'!AB59="","",'WTR&amp;SWR'!AB59)</f>
        <v/>
      </c>
      <c r="AD341" s="223">
        <f>IF('WTR&amp;SWR'!AC59="","",'WTR&amp;SWR'!AC59)</f>
        <v>60.3</v>
      </c>
      <c r="AE341" s="224" t="str">
        <f>IF('WTR&amp;SWR'!AD59="","",'WTR&amp;SWR'!AD59)</f>
        <v/>
      </c>
      <c r="AF341" s="257" t="str">
        <f>IF('WTR&amp;SWR'!AE59="","",'WTR&amp;SWR'!AE59)</f>
        <v/>
      </c>
    </row>
    <row r="342" spans="1:32" x14ac:dyDescent="0.15">
      <c r="A342" s="313" t="str">
        <f>IF('WTR&amp;SWR'!AE60="","","Print")</f>
        <v/>
      </c>
      <c r="B342" s="236" t="str">
        <f>IF('WTR&amp;SWR'!A60="","",'WTR&amp;SWR'!A60)</f>
        <v>STREET SEWER LATERAL, PER SDS-105 (4", 40' LONG )</v>
      </c>
      <c r="C342" s="232" t="str">
        <f>IF('WTR&amp;SWR'!B60="","",'WTR&amp;SWR'!B60)</f>
        <v>EA</v>
      </c>
      <c r="D342" s="232" t="str">
        <f>IF('WTR&amp;SWR'!C60="","",'WTR&amp;SWR'!C60)</f>
        <v/>
      </c>
      <c r="E342" s="232" t="str">
        <f>IF('WTR&amp;SWR'!D60="","",'WTR&amp;SWR'!D60)</f>
        <v/>
      </c>
      <c r="F342" s="232" t="str">
        <f>IF('WTR&amp;SWR'!E60="","",'WTR&amp;SWR'!E60)</f>
        <v/>
      </c>
      <c r="G342" s="232" t="str">
        <f>IF('WTR&amp;SWR'!F60="","",'WTR&amp;SWR'!F60)</f>
        <v/>
      </c>
      <c r="H342" s="232" t="str">
        <f>IF('WTR&amp;SWR'!G60="","",'WTR&amp;SWR'!G60)</f>
        <v/>
      </c>
      <c r="I342" s="232" t="str">
        <f>IF('WTR&amp;SWR'!H60="","",'WTR&amp;SWR'!H60)</f>
        <v/>
      </c>
      <c r="J342" s="232" t="str">
        <f>IF('WTR&amp;SWR'!I60="","",'WTR&amp;SWR'!I60)</f>
        <v/>
      </c>
      <c r="K342" s="232" t="str">
        <f>IF('WTR&amp;SWR'!J60="","",'WTR&amp;SWR'!J60)</f>
        <v/>
      </c>
      <c r="L342" s="232" t="str">
        <f>IF('WTR&amp;SWR'!K60="","",'WTR&amp;SWR'!K60)</f>
        <v/>
      </c>
      <c r="M342" s="232" t="str">
        <f>IF('WTR&amp;SWR'!L60="","",'WTR&amp;SWR'!L60)</f>
        <v/>
      </c>
      <c r="N342" s="232" t="str">
        <f>IF('WTR&amp;SWR'!M60="","",'WTR&amp;SWR'!M60)</f>
        <v/>
      </c>
      <c r="O342" s="232" t="str">
        <f>IF('WTR&amp;SWR'!N60="","",'WTR&amp;SWR'!N60)</f>
        <v/>
      </c>
      <c r="P342" s="232" t="str">
        <f>IF('WTR&amp;SWR'!O60="","",'WTR&amp;SWR'!O60)</f>
        <v/>
      </c>
      <c r="Q342" s="232" t="str">
        <f>IF('WTR&amp;SWR'!P60="","",'WTR&amp;SWR'!P60)</f>
        <v/>
      </c>
      <c r="R342" s="232" t="str">
        <f>IF('WTR&amp;SWR'!Q60="","",'WTR&amp;SWR'!Q60)</f>
        <v/>
      </c>
      <c r="S342" s="232" t="str">
        <f>IF('WTR&amp;SWR'!R60="","",'WTR&amp;SWR'!R60)</f>
        <v/>
      </c>
      <c r="T342" s="232" t="str">
        <f>IF('WTR&amp;SWR'!S60="","",'WTR&amp;SWR'!S60)</f>
        <v/>
      </c>
      <c r="U342" s="232"/>
      <c r="V342" s="232"/>
      <c r="W342" s="232"/>
      <c r="X342" s="232"/>
      <c r="Y342" s="232"/>
      <c r="Z342" s="232"/>
      <c r="AA342" s="221" t="str">
        <f>IF('WTR&amp;SWR'!AA60="","",'WTR&amp;SWR'!AA60)</f>
        <v/>
      </c>
      <c r="AB342" s="232" t="str">
        <f>IF('WTR&amp;SWR'!Z60="","",'WTR&amp;SWR'!Z60)</f>
        <v/>
      </c>
      <c r="AC342" s="232" t="str">
        <f>IF('WTR&amp;SWR'!AB60="","",'WTR&amp;SWR'!AB60)</f>
        <v/>
      </c>
      <c r="AD342" s="223">
        <f>IF('WTR&amp;SWR'!AC60="","",'WTR&amp;SWR'!AC60)</f>
        <v>1788.9</v>
      </c>
      <c r="AE342" s="224" t="str">
        <f>IF('WTR&amp;SWR'!AD60="","",'WTR&amp;SWR'!AD60)</f>
        <v/>
      </c>
      <c r="AF342" s="257" t="str">
        <f>IF('WTR&amp;SWR'!AE60="","",'WTR&amp;SWR'!AE60)</f>
        <v/>
      </c>
    </row>
    <row r="343" spans="1:32" x14ac:dyDescent="0.15">
      <c r="A343" s="313" t="str">
        <f>IF('WTR&amp;SWR'!AE61="","","Print")</f>
        <v/>
      </c>
      <c r="B343" s="236" t="str">
        <f>IF('WTR&amp;SWR'!A61="","",'WTR&amp;SWR'!A61)</f>
        <v>STREET SEWER LATERAL, PER SDS-105 (6" - 40' LONG)</v>
      </c>
      <c r="C343" s="232" t="str">
        <f>IF('WTR&amp;SWR'!B61="","",'WTR&amp;SWR'!B61)</f>
        <v>EA</v>
      </c>
      <c r="D343" s="232" t="str">
        <f>IF('WTR&amp;SWR'!C61="","",'WTR&amp;SWR'!C61)</f>
        <v/>
      </c>
      <c r="E343" s="232" t="str">
        <f>IF('WTR&amp;SWR'!D61="","",'WTR&amp;SWR'!D61)</f>
        <v/>
      </c>
      <c r="F343" s="232" t="str">
        <f>IF('WTR&amp;SWR'!E61="","",'WTR&amp;SWR'!E61)</f>
        <v/>
      </c>
      <c r="G343" s="232" t="str">
        <f>IF('WTR&amp;SWR'!F61="","",'WTR&amp;SWR'!F61)</f>
        <v/>
      </c>
      <c r="H343" s="232" t="str">
        <f>IF('WTR&amp;SWR'!G61="","",'WTR&amp;SWR'!G61)</f>
        <v/>
      </c>
      <c r="I343" s="232" t="str">
        <f>IF('WTR&amp;SWR'!H61="","",'WTR&amp;SWR'!H61)</f>
        <v/>
      </c>
      <c r="J343" s="232" t="str">
        <f>IF('WTR&amp;SWR'!I61="","",'WTR&amp;SWR'!I61)</f>
        <v/>
      </c>
      <c r="K343" s="232" t="str">
        <f>IF('WTR&amp;SWR'!J61="","",'WTR&amp;SWR'!J61)</f>
        <v/>
      </c>
      <c r="L343" s="232" t="str">
        <f>IF('WTR&amp;SWR'!K61="","",'WTR&amp;SWR'!K61)</f>
        <v/>
      </c>
      <c r="M343" s="232" t="str">
        <f>IF('WTR&amp;SWR'!L61="","",'WTR&amp;SWR'!L61)</f>
        <v/>
      </c>
      <c r="N343" s="232" t="str">
        <f>IF('WTR&amp;SWR'!M61="","",'WTR&amp;SWR'!M61)</f>
        <v/>
      </c>
      <c r="O343" s="232" t="str">
        <f>IF('WTR&amp;SWR'!N61="","",'WTR&amp;SWR'!N61)</f>
        <v/>
      </c>
      <c r="P343" s="232" t="str">
        <f>IF('WTR&amp;SWR'!O61="","",'WTR&amp;SWR'!O61)</f>
        <v/>
      </c>
      <c r="Q343" s="232" t="str">
        <f>IF('WTR&amp;SWR'!P61="","",'WTR&amp;SWR'!P61)</f>
        <v/>
      </c>
      <c r="R343" s="232" t="str">
        <f>IF('WTR&amp;SWR'!Q61="","",'WTR&amp;SWR'!Q61)</f>
        <v/>
      </c>
      <c r="S343" s="232" t="str">
        <f>IF('WTR&amp;SWR'!R61="","",'WTR&amp;SWR'!R61)</f>
        <v/>
      </c>
      <c r="T343" s="232" t="str">
        <f>IF('WTR&amp;SWR'!S61="","",'WTR&amp;SWR'!S61)</f>
        <v/>
      </c>
      <c r="U343" s="232"/>
      <c r="V343" s="232"/>
      <c r="W343" s="232"/>
      <c r="X343" s="232"/>
      <c r="Y343" s="232"/>
      <c r="Z343" s="232"/>
      <c r="AA343" s="221" t="str">
        <f>IF('WTR&amp;SWR'!AA61="","",'WTR&amp;SWR'!AA61)</f>
        <v/>
      </c>
      <c r="AB343" s="232" t="str">
        <f>IF('WTR&amp;SWR'!Z61="","",'WTR&amp;SWR'!Z61)</f>
        <v/>
      </c>
      <c r="AC343" s="232" t="str">
        <f>IF('WTR&amp;SWR'!AB61="","",'WTR&amp;SWR'!AB61)</f>
        <v/>
      </c>
      <c r="AD343" s="223">
        <f>IF('WTR&amp;SWR'!AC61="","",'WTR&amp;SWR'!AC61)</f>
        <v>3363.4</v>
      </c>
      <c r="AE343" s="224" t="str">
        <f>IF('WTR&amp;SWR'!AD61="","",'WTR&amp;SWR'!AD61)</f>
        <v/>
      </c>
      <c r="AF343" s="257" t="str">
        <f>IF('WTR&amp;SWR'!AE61="","",'WTR&amp;SWR'!AE61)</f>
        <v/>
      </c>
    </row>
    <row r="344" spans="1:32" x14ac:dyDescent="0.15">
      <c r="A344" s="313" t="str">
        <f>IF('WTR&amp;SWR'!AE62="","","Print")</f>
        <v/>
      </c>
      <c r="B344" s="236" t="str">
        <f>IF('WTR&amp;SWR'!A62="","",'WTR&amp;SWR'!A62)</f>
        <v>STREET SEWER LATERAL, PER SDS-105 (8" - 40' LONG)</v>
      </c>
      <c r="C344" s="232" t="str">
        <f>IF('WTR&amp;SWR'!B62="","",'WTR&amp;SWR'!B62)</f>
        <v>EA</v>
      </c>
      <c r="D344" s="232" t="str">
        <f>IF('WTR&amp;SWR'!C62="","",'WTR&amp;SWR'!C62)</f>
        <v/>
      </c>
      <c r="E344" s="232" t="str">
        <f>IF('WTR&amp;SWR'!D62="","",'WTR&amp;SWR'!D62)</f>
        <v/>
      </c>
      <c r="F344" s="232" t="str">
        <f>IF('WTR&amp;SWR'!E62="","",'WTR&amp;SWR'!E62)</f>
        <v/>
      </c>
      <c r="G344" s="232" t="str">
        <f>IF('WTR&amp;SWR'!F62="","",'WTR&amp;SWR'!F62)</f>
        <v/>
      </c>
      <c r="H344" s="232" t="str">
        <f>IF('WTR&amp;SWR'!G62="","",'WTR&amp;SWR'!G62)</f>
        <v/>
      </c>
      <c r="I344" s="232" t="str">
        <f>IF('WTR&amp;SWR'!H62="","",'WTR&amp;SWR'!H62)</f>
        <v/>
      </c>
      <c r="J344" s="232" t="str">
        <f>IF('WTR&amp;SWR'!I62="","",'WTR&amp;SWR'!I62)</f>
        <v/>
      </c>
      <c r="K344" s="232" t="str">
        <f>IF('WTR&amp;SWR'!J62="","",'WTR&amp;SWR'!J62)</f>
        <v/>
      </c>
      <c r="L344" s="232" t="str">
        <f>IF('WTR&amp;SWR'!K62="","",'WTR&amp;SWR'!K62)</f>
        <v/>
      </c>
      <c r="M344" s="232" t="str">
        <f>IF('WTR&amp;SWR'!L62="","",'WTR&amp;SWR'!L62)</f>
        <v/>
      </c>
      <c r="N344" s="232" t="str">
        <f>IF('WTR&amp;SWR'!M62="","",'WTR&amp;SWR'!M62)</f>
        <v/>
      </c>
      <c r="O344" s="232" t="str">
        <f>IF('WTR&amp;SWR'!N62="","",'WTR&amp;SWR'!N62)</f>
        <v/>
      </c>
      <c r="P344" s="232" t="str">
        <f>IF('WTR&amp;SWR'!O62="","",'WTR&amp;SWR'!O62)</f>
        <v/>
      </c>
      <c r="Q344" s="232" t="str">
        <f>IF('WTR&amp;SWR'!P62="","",'WTR&amp;SWR'!P62)</f>
        <v/>
      </c>
      <c r="R344" s="232" t="str">
        <f>IF('WTR&amp;SWR'!Q62="","",'WTR&amp;SWR'!Q62)</f>
        <v/>
      </c>
      <c r="S344" s="232" t="str">
        <f>IF('WTR&amp;SWR'!R62="","",'WTR&amp;SWR'!R62)</f>
        <v/>
      </c>
      <c r="T344" s="232" t="str">
        <f>IF('WTR&amp;SWR'!S62="","",'WTR&amp;SWR'!S62)</f>
        <v/>
      </c>
      <c r="U344" s="232"/>
      <c r="V344" s="232"/>
      <c r="W344" s="232"/>
      <c r="X344" s="232"/>
      <c r="Y344" s="232"/>
      <c r="Z344" s="232"/>
      <c r="AA344" s="221" t="str">
        <f>IF('WTR&amp;SWR'!AA62="","",'WTR&amp;SWR'!AA62)</f>
        <v/>
      </c>
      <c r="AB344" s="232" t="str">
        <f>IF('WTR&amp;SWR'!Z62="","",'WTR&amp;SWR'!Z62)</f>
        <v/>
      </c>
      <c r="AC344" s="232" t="str">
        <f>IF('WTR&amp;SWR'!AB62="","",'WTR&amp;SWR'!AB62)</f>
        <v/>
      </c>
      <c r="AD344" s="223">
        <f>IF('WTR&amp;SWR'!AC62="","",'WTR&amp;SWR'!AC62)</f>
        <v>4937.8999999999996</v>
      </c>
      <c r="AE344" s="224" t="str">
        <f>IF('WTR&amp;SWR'!AD62="","",'WTR&amp;SWR'!AD62)</f>
        <v/>
      </c>
      <c r="AF344" s="257" t="str">
        <f>IF('WTR&amp;SWR'!AE62="","",'WTR&amp;SWR'!AE62)</f>
        <v/>
      </c>
    </row>
    <row r="345" spans="1:32" x14ac:dyDescent="0.15">
      <c r="A345" s="313" t="str">
        <f>IF('WTR&amp;SWR'!AE63="","","Print")</f>
        <v/>
      </c>
      <c r="B345" s="236" t="str">
        <f>IF('WTR&amp;SWR'!A63="","",'WTR&amp;SWR'!A63)</f>
        <v>ALLEY SEWER LATERAL, PER SDS-105 (4" - 40' LONG)</v>
      </c>
      <c r="C345" s="232" t="str">
        <f>IF('WTR&amp;SWR'!B63="","",'WTR&amp;SWR'!B63)</f>
        <v>EA</v>
      </c>
      <c r="D345" s="232" t="str">
        <f>IF('WTR&amp;SWR'!C63="","",'WTR&amp;SWR'!C63)</f>
        <v/>
      </c>
      <c r="E345" s="232" t="str">
        <f>IF('WTR&amp;SWR'!D63="","",'WTR&amp;SWR'!D63)</f>
        <v/>
      </c>
      <c r="F345" s="232" t="str">
        <f>IF('WTR&amp;SWR'!E63="","",'WTR&amp;SWR'!E63)</f>
        <v/>
      </c>
      <c r="G345" s="232" t="str">
        <f>IF('WTR&amp;SWR'!F63="","",'WTR&amp;SWR'!F63)</f>
        <v/>
      </c>
      <c r="H345" s="232" t="str">
        <f>IF('WTR&amp;SWR'!G63="","",'WTR&amp;SWR'!G63)</f>
        <v/>
      </c>
      <c r="I345" s="232" t="str">
        <f>IF('WTR&amp;SWR'!H63="","",'WTR&amp;SWR'!H63)</f>
        <v/>
      </c>
      <c r="J345" s="232" t="str">
        <f>IF('WTR&amp;SWR'!I63="","",'WTR&amp;SWR'!I63)</f>
        <v/>
      </c>
      <c r="K345" s="232" t="str">
        <f>IF('WTR&amp;SWR'!J63="","",'WTR&amp;SWR'!J63)</f>
        <v/>
      </c>
      <c r="L345" s="232" t="str">
        <f>IF('WTR&amp;SWR'!K63="","",'WTR&amp;SWR'!K63)</f>
        <v/>
      </c>
      <c r="M345" s="232" t="str">
        <f>IF('WTR&amp;SWR'!L63="","",'WTR&amp;SWR'!L63)</f>
        <v/>
      </c>
      <c r="N345" s="232" t="str">
        <f>IF('WTR&amp;SWR'!M63="","",'WTR&amp;SWR'!M63)</f>
        <v/>
      </c>
      <c r="O345" s="232" t="str">
        <f>IF('WTR&amp;SWR'!N63="","",'WTR&amp;SWR'!N63)</f>
        <v/>
      </c>
      <c r="P345" s="232" t="str">
        <f>IF('WTR&amp;SWR'!O63="","",'WTR&amp;SWR'!O63)</f>
        <v/>
      </c>
      <c r="Q345" s="232" t="str">
        <f>IF('WTR&amp;SWR'!P63="","",'WTR&amp;SWR'!P63)</f>
        <v/>
      </c>
      <c r="R345" s="232" t="str">
        <f>IF('WTR&amp;SWR'!Q63="","",'WTR&amp;SWR'!Q63)</f>
        <v/>
      </c>
      <c r="S345" s="232" t="str">
        <f>IF('WTR&amp;SWR'!R63="","",'WTR&amp;SWR'!R63)</f>
        <v/>
      </c>
      <c r="T345" s="232" t="str">
        <f>IF('WTR&amp;SWR'!S63="","",'WTR&amp;SWR'!S63)</f>
        <v/>
      </c>
      <c r="U345" s="232"/>
      <c r="V345" s="232"/>
      <c r="W345" s="232"/>
      <c r="X345" s="232"/>
      <c r="Y345" s="232"/>
      <c r="Z345" s="232"/>
      <c r="AA345" s="221" t="str">
        <f>IF('WTR&amp;SWR'!AA63="","",'WTR&amp;SWR'!AA63)</f>
        <v/>
      </c>
      <c r="AB345" s="232" t="str">
        <f>IF('WTR&amp;SWR'!Z63="","",'WTR&amp;SWR'!Z63)</f>
        <v/>
      </c>
      <c r="AC345" s="232" t="str">
        <f>IF('WTR&amp;SWR'!AB63="","",'WTR&amp;SWR'!AB63)</f>
        <v/>
      </c>
      <c r="AD345" s="223">
        <f>IF('WTR&amp;SWR'!AC63="","",'WTR&amp;SWR'!AC63)</f>
        <v>1496.78</v>
      </c>
      <c r="AE345" s="224" t="str">
        <f>IF('WTR&amp;SWR'!AD63="","",'WTR&amp;SWR'!AD63)</f>
        <v/>
      </c>
      <c r="AF345" s="257" t="str">
        <f>IF('WTR&amp;SWR'!AE63="","",'WTR&amp;SWR'!AE63)</f>
        <v/>
      </c>
    </row>
    <row r="346" spans="1:32" x14ac:dyDescent="0.15">
      <c r="A346" s="313" t="str">
        <f>IF('WTR&amp;SWR'!AE64="","","Print")</f>
        <v/>
      </c>
      <c r="B346" s="236" t="str">
        <f>IF('WTR&amp;SWR'!A64="","",'WTR&amp;SWR'!A64)</f>
        <v>ALLEY SEWER LATERAL, PER SDS-105 (6" - 40' LONG)</v>
      </c>
      <c r="C346" s="232" t="str">
        <f>IF('WTR&amp;SWR'!B64="","",'WTR&amp;SWR'!B64)</f>
        <v>EA</v>
      </c>
      <c r="D346" s="232" t="str">
        <f>IF('WTR&amp;SWR'!C64="","",'WTR&amp;SWR'!C64)</f>
        <v/>
      </c>
      <c r="E346" s="232" t="str">
        <f>IF('WTR&amp;SWR'!D64="","",'WTR&amp;SWR'!D64)</f>
        <v/>
      </c>
      <c r="F346" s="232" t="str">
        <f>IF('WTR&amp;SWR'!E64="","",'WTR&amp;SWR'!E64)</f>
        <v/>
      </c>
      <c r="G346" s="232" t="str">
        <f>IF('WTR&amp;SWR'!F64="","",'WTR&amp;SWR'!F64)</f>
        <v/>
      </c>
      <c r="H346" s="232" t="str">
        <f>IF('WTR&amp;SWR'!G64="","",'WTR&amp;SWR'!G64)</f>
        <v/>
      </c>
      <c r="I346" s="232" t="str">
        <f>IF('WTR&amp;SWR'!H64="","",'WTR&amp;SWR'!H64)</f>
        <v/>
      </c>
      <c r="J346" s="232" t="str">
        <f>IF('WTR&amp;SWR'!I64="","",'WTR&amp;SWR'!I64)</f>
        <v/>
      </c>
      <c r="K346" s="232" t="str">
        <f>IF('WTR&amp;SWR'!J64="","",'WTR&amp;SWR'!J64)</f>
        <v/>
      </c>
      <c r="L346" s="232" t="str">
        <f>IF('WTR&amp;SWR'!K64="","",'WTR&amp;SWR'!K64)</f>
        <v/>
      </c>
      <c r="M346" s="232" t="str">
        <f>IF('WTR&amp;SWR'!L64="","",'WTR&amp;SWR'!L64)</f>
        <v/>
      </c>
      <c r="N346" s="232" t="str">
        <f>IF('WTR&amp;SWR'!M64="","",'WTR&amp;SWR'!M64)</f>
        <v/>
      </c>
      <c r="O346" s="232" t="str">
        <f>IF('WTR&amp;SWR'!N64="","",'WTR&amp;SWR'!N64)</f>
        <v/>
      </c>
      <c r="P346" s="232" t="str">
        <f>IF('WTR&amp;SWR'!O64="","",'WTR&amp;SWR'!O64)</f>
        <v/>
      </c>
      <c r="Q346" s="232" t="str">
        <f>IF('WTR&amp;SWR'!P64="","",'WTR&amp;SWR'!P64)</f>
        <v/>
      </c>
      <c r="R346" s="232" t="str">
        <f>IF('WTR&amp;SWR'!Q64="","",'WTR&amp;SWR'!Q64)</f>
        <v/>
      </c>
      <c r="S346" s="232" t="str">
        <f>IF('WTR&amp;SWR'!R64="","",'WTR&amp;SWR'!R64)</f>
        <v/>
      </c>
      <c r="T346" s="232" t="str">
        <f>IF('WTR&amp;SWR'!S64="","",'WTR&amp;SWR'!S64)</f>
        <v/>
      </c>
      <c r="U346" s="232"/>
      <c r="V346" s="232"/>
      <c r="W346" s="232"/>
      <c r="X346" s="232"/>
      <c r="Y346" s="232"/>
      <c r="Z346" s="232"/>
      <c r="AA346" s="221" t="str">
        <f>IF('WTR&amp;SWR'!AA64="","",'WTR&amp;SWR'!AA64)</f>
        <v/>
      </c>
      <c r="AB346" s="232" t="str">
        <f>IF('WTR&amp;SWR'!Z64="","",'WTR&amp;SWR'!Z64)</f>
        <v/>
      </c>
      <c r="AC346" s="232" t="str">
        <f>IF('WTR&amp;SWR'!AB64="","",'WTR&amp;SWR'!AB64)</f>
        <v/>
      </c>
      <c r="AD346" s="223">
        <f>IF('WTR&amp;SWR'!AC64="","",'WTR&amp;SWR'!AC64)</f>
        <v>2278</v>
      </c>
      <c r="AE346" s="224" t="str">
        <f>IF('WTR&amp;SWR'!AD64="","",'WTR&amp;SWR'!AD64)</f>
        <v/>
      </c>
      <c r="AF346" s="257" t="str">
        <f>IF('WTR&amp;SWR'!AE64="","",'WTR&amp;SWR'!AE64)</f>
        <v/>
      </c>
    </row>
    <row r="347" spans="1:32" x14ac:dyDescent="0.15">
      <c r="A347" s="313" t="str">
        <f>IF('WTR&amp;SWR'!AE65="","","Print")</f>
        <v/>
      </c>
      <c r="B347" s="236" t="str">
        <f>IF('WTR&amp;SWR'!A65="","",'WTR&amp;SWR'!A65)</f>
        <v>6" PVC SEWER MAIN, PER SDS-110</v>
      </c>
      <c r="C347" s="232" t="str">
        <f>IF('WTR&amp;SWR'!B65="","",'WTR&amp;SWR'!B65)</f>
        <v>LF</v>
      </c>
      <c r="D347" s="232" t="str">
        <f>IF('WTR&amp;SWR'!C65="","",'WTR&amp;SWR'!C65)</f>
        <v/>
      </c>
      <c r="E347" s="232" t="str">
        <f>IF('WTR&amp;SWR'!D65="","",'WTR&amp;SWR'!D65)</f>
        <v/>
      </c>
      <c r="F347" s="232" t="str">
        <f>IF('WTR&amp;SWR'!E65="","",'WTR&amp;SWR'!E65)</f>
        <v/>
      </c>
      <c r="G347" s="232" t="str">
        <f>IF('WTR&amp;SWR'!F65="","",'WTR&amp;SWR'!F65)</f>
        <v/>
      </c>
      <c r="H347" s="232" t="str">
        <f>IF('WTR&amp;SWR'!G65="","",'WTR&amp;SWR'!G65)</f>
        <v/>
      </c>
      <c r="I347" s="232" t="str">
        <f>IF('WTR&amp;SWR'!H65="","",'WTR&amp;SWR'!H65)</f>
        <v/>
      </c>
      <c r="J347" s="232" t="str">
        <f>IF('WTR&amp;SWR'!I65="","",'WTR&amp;SWR'!I65)</f>
        <v/>
      </c>
      <c r="K347" s="232" t="str">
        <f>IF('WTR&amp;SWR'!J65="","",'WTR&amp;SWR'!J65)</f>
        <v/>
      </c>
      <c r="L347" s="232" t="str">
        <f>IF('WTR&amp;SWR'!K65="","",'WTR&amp;SWR'!K65)</f>
        <v/>
      </c>
      <c r="M347" s="232" t="str">
        <f>IF('WTR&amp;SWR'!L65="","",'WTR&amp;SWR'!L65)</f>
        <v/>
      </c>
      <c r="N347" s="232" t="str">
        <f>IF('WTR&amp;SWR'!M65="","",'WTR&amp;SWR'!M65)</f>
        <v/>
      </c>
      <c r="O347" s="232" t="str">
        <f>IF('WTR&amp;SWR'!N65="","",'WTR&amp;SWR'!N65)</f>
        <v/>
      </c>
      <c r="P347" s="232" t="str">
        <f>IF('WTR&amp;SWR'!O65="","",'WTR&amp;SWR'!O65)</f>
        <v/>
      </c>
      <c r="Q347" s="232" t="str">
        <f>IF('WTR&amp;SWR'!P65="","",'WTR&amp;SWR'!P65)</f>
        <v/>
      </c>
      <c r="R347" s="232" t="str">
        <f>IF('WTR&amp;SWR'!Q65="","",'WTR&amp;SWR'!Q65)</f>
        <v/>
      </c>
      <c r="S347" s="232" t="str">
        <f>IF('WTR&amp;SWR'!R65="","",'WTR&amp;SWR'!R65)</f>
        <v/>
      </c>
      <c r="T347" s="232" t="str">
        <f>IF('WTR&amp;SWR'!S65="","",'WTR&amp;SWR'!S65)</f>
        <v/>
      </c>
      <c r="U347" s="232"/>
      <c r="V347" s="232"/>
      <c r="W347" s="232"/>
      <c r="X347" s="232"/>
      <c r="Y347" s="232"/>
      <c r="Z347" s="232"/>
      <c r="AA347" s="221" t="str">
        <f>IF('WTR&amp;SWR'!AA65="","",'WTR&amp;SWR'!AA65)</f>
        <v/>
      </c>
      <c r="AB347" s="232" t="str">
        <f>IF('WTR&amp;SWR'!Z65="","",'WTR&amp;SWR'!Z65)</f>
        <v/>
      </c>
      <c r="AC347" s="232" t="str">
        <f>IF('WTR&amp;SWR'!AB65="","",'WTR&amp;SWR'!AB65)</f>
        <v/>
      </c>
      <c r="AD347" s="223">
        <f>IF('WTR&amp;SWR'!AC65="","",'WTR&amp;SWR'!AC65)</f>
        <v>82.88</v>
      </c>
      <c r="AE347" s="224" t="str">
        <f>IF('WTR&amp;SWR'!AD65="","",'WTR&amp;SWR'!AD65)</f>
        <v/>
      </c>
      <c r="AF347" s="257" t="str">
        <f>IF('WTR&amp;SWR'!AE65="","",'WTR&amp;SWR'!AE65)</f>
        <v/>
      </c>
    </row>
    <row r="348" spans="1:32" x14ac:dyDescent="0.15">
      <c r="A348" s="313" t="str">
        <f>IF('WTR&amp;SWR'!AE66="","","Print")</f>
        <v/>
      </c>
      <c r="B348" s="236" t="str">
        <f>IF('WTR&amp;SWR'!A66="","",'WTR&amp;SWR'!A66)</f>
        <v>8" PVC SEWER MAIN, PER SDS-110</v>
      </c>
      <c r="C348" s="232" t="str">
        <f>IF('WTR&amp;SWR'!B66="","",'WTR&amp;SWR'!B66)</f>
        <v>LF</v>
      </c>
      <c r="D348" s="232" t="str">
        <f>IF('WTR&amp;SWR'!C66="","",'WTR&amp;SWR'!C66)</f>
        <v/>
      </c>
      <c r="E348" s="232" t="str">
        <f>IF('WTR&amp;SWR'!D66="","",'WTR&amp;SWR'!D66)</f>
        <v/>
      </c>
      <c r="F348" s="232" t="str">
        <f>IF('WTR&amp;SWR'!E66="","",'WTR&amp;SWR'!E66)</f>
        <v/>
      </c>
      <c r="G348" s="232" t="str">
        <f>IF('WTR&amp;SWR'!F66="","",'WTR&amp;SWR'!F66)</f>
        <v/>
      </c>
      <c r="H348" s="232" t="str">
        <f>IF('WTR&amp;SWR'!G66="","",'WTR&amp;SWR'!G66)</f>
        <v/>
      </c>
      <c r="I348" s="232" t="str">
        <f>IF('WTR&amp;SWR'!H66="","",'WTR&amp;SWR'!H66)</f>
        <v/>
      </c>
      <c r="J348" s="232" t="str">
        <f>IF('WTR&amp;SWR'!I66="","",'WTR&amp;SWR'!I66)</f>
        <v/>
      </c>
      <c r="K348" s="232" t="str">
        <f>IF('WTR&amp;SWR'!J66="","",'WTR&amp;SWR'!J66)</f>
        <v/>
      </c>
      <c r="L348" s="232" t="str">
        <f>IF('WTR&amp;SWR'!K66="","",'WTR&amp;SWR'!K66)</f>
        <v/>
      </c>
      <c r="M348" s="232" t="str">
        <f>IF('WTR&amp;SWR'!L66="","",'WTR&amp;SWR'!L66)</f>
        <v/>
      </c>
      <c r="N348" s="232" t="str">
        <f>IF('WTR&amp;SWR'!M66="","",'WTR&amp;SWR'!M66)</f>
        <v/>
      </c>
      <c r="O348" s="232" t="str">
        <f>IF('WTR&amp;SWR'!N66="","",'WTR&amp;SWR'!N66)</f>
        <v/>
      </c>
      <c r="P348" s="232" t="str">
        <f>IF('WTR&amp;SWR'!O66="","",'WTR&amp;SWR'!O66)</f>
        <v/>
      </c>
      <c r="Q348" s="232" t="str">
        <f>IF('WTR&amp;SWR'!P66="","",'WTR&amp;SWR'!P66)</f>
        <v/>
      </c>
      <c r="R348" s="232" t="str">
        <f>IF('WTR&amp;SWR'!Q66="","",'WTR&amp;SWR'!Q66)</f>
        <v/>
      </c>
      <c r="S348" s="232" t="str">
        <f>IF('WTR&amp;SWR'!R66="","",'WTR&amp;SWR'!R66)</f>
        <v/>
      </c>
      <c r="T348" s="232" t="str">
        <f>IF('WTR&amp;SWR'!S66="","",'WTR&amp;SWR'!S66)</f>
        <v/>
      </c>
      <c r="U348" s="232"/>
      <c r="V348" s="232"/>
      <c r="W348" s="232"/>
      <c r="X348" s="232"/>
      <c r="Y348" s="232"/>
      <c r="Z348" s="232"/>
      <c r="AA348" s="221" t="str">
        <f>IF('WTR&amp;SWR'!AA66="","",'WTR&amp;SWR'!AA66)</f>
        <v/>
      </c>
      <c r="AB348" s="232" t="str">
        <f>IF('WTR&amp;SWR'!Z66="","",'WTR&amp;SWR'!Z66)</f>
        <v/>
      </c>
      <c r="AC348" s="232" t="str">
        <f>IF('WTR&amp;SWR'!AB66="","",'WTR&amp;SWR'!AB66)</f>
        <v/>
      </c>
      <c r="AD348" s="223">
        <f>IF('WTR&amp;SWR'!AC66="","",'WTR&amp;SWR'!AC66)</f>
        <v>96.75</v>
      </c>
      <c r="AE348" s="224" t="str">
        <f>IF('WTR&amp;SWR'!AD66="","",'WTR&amp;SWR'!AD66)</f>
        <v/>
      </c>
      <c r="AF348" s="257" t="str">
        <f>IF('WTR&amp;SWR'!AE66="","",'WTR&amp;SWR'!AE66)</f>
        <v/>
      </c>
    </row>
    <row r="349" spans="1:32" x14ac:dyDescent="0.15">
      <c r="A349" s="313" t="str">
        <f>IF('WTR&amp;SWR'!AE67="","","Print")</f>
        <v/>
      </c>
      <c r="B349" s="236" t="str">
        <f>IF('WTR&amp;SWR'!A67="","",'WTR&amp;SWR'!A67)</f>
        <v>10" PVC SEWER MAIN, PER SDS-110</v>
      </c>
      <c r="C349" s="232" t="str">
        <f>IF('WTR&amp;SWR'!B67="","",'WTR&amp;SWR'!B67)</f>
        <v>LF</v>
      </c>
      <c r="D349" s="232" t="str">
        <f>IF('WTR&amp;SWR'!C67="","",'WTR&amp;SWR'!C67)</f>
        <v/>
      </c>
      <c r="E349" s="232" t="str">
        <f>IF('WTR&amp;SWR'!D67="","",'WTR&amp;SWR'!D67)</f>
        <v/>
      </c>
      <c r="F349" s="232" t="str">
        <f>IF('WTR&amp;SWR'!E67="","",'WTR&amp;SWR'!E67)</f>
        <v/>
      </c>
      <c r="G349" s="232" t="str">
        <f>IF('WTR&amp;SWR'!F67="","",'WTR&amp;SWR'!F67)</f>
        <v/>
      </c>
      <c r="H349" s="232" t="str">
        <f>IF('WTR&amp;SWR'!G67="","",'WTR&amp;SWR'!G67)</f>
        <v/>
      </c>
      <c r="I349" s="232" t="str">
        <f>IF('WTR&amp;SWR'!H67="","",'WTR&amp;SWR'!H67)</f>
        <v/>
      </c>
      <c r="J349" s="232" t="str">
        <f>IF('WTR&amp;SWR'!I67="","",'WTR&amp;SWR'!I67)</f>
        <v/>
      </c>
      <c r="K349" s="232" t="str">
        <f>IF('WTR&amp;SWR'!J67="","",'WTR&amp;SWR'!J67)</f>
        <v/>
      </c>
      <c r="L349" s="232" t="str">
        <f>IF('WTR&amp;SWR'!K67="","",'WTR&amp;SWR'!K67)</f>
        <v/>
      </c>
      <c r="M349" s="232" t="str">
        <f>IF('WTR&amp;SWR'!L67="","",'WTR&amp;SWR'!L67)</f>
        <v/>
      </c>
      <c r="N349" s="232" t="str">
        <f>IF('WTR&amp;SWR'!M67="","",'WTR&amp;SWR'!M67)</f>
        <v/>
      </c>
      <c r="O349" s="232" t="str">
        <f>IF('WTR&amp;SWR'!N67="","",'WTR&amp;SWR'!N67)</f>
        <v/>
      </c>
      <c r="P349" s="232" t="str">
        <f>IF('WTR&amp;SWR'!O67="","",'WTR&amp;SWR'!O67)</f>
        <v/>
      </c>
      <c r="Q349" s="232" t="str">
        <f>IF('WTR&amp;SWR'!P67="","",'WTR&amp;SWR'!P67)</f>
        <v/>
      </c>
      <c r="R349" s="232" t="str">
        <f>IF('WTR&amp;SWR'!Q67="","",'WTR&amp;SWR'!Q67)</f>
        <v/>
      </c>
      <c r="S349" s="232" t="str">
        <f>IF('WTR&amp;SWR'!R67="","",'WTR&amp;SWR'!R67)</f>
        <v/>
      </c>
      <c r="T349" s="232" t="str">
        <f>IF('WTR&amp;SWR'!S67="","",'WTR&amp;SWR'!S67)</f>
        <v/>
      </c>
      <c r="U349" s="232"/>
      <c r="V349" s="232"/>
      <c r="W349" s="232"/>
      <c r="X349" s="232"/>
      <c r="Y349" s="232"/>
      <c r="Z349" s="232"/>
      <c r="AA349" s="221" t="str">
        <f>IF('WTR&amp;SWR'!AA67="","",'WTR&amp;SWR'!AA67)</f>
        <v/>
      </c>
      <c r="AB349" s="232" t="str">
        <f>IF('WTR&amp;SWR'!Z67="","",'WTR&amp;SWR'!Z67)</f>
        <v/>
      </c>
      <c r="AC349" s="232" t="str">
        <f>IF('WTR&amp;SWR'!AB67="","",'WTR&amp;SWR'!AB67)</f>
        <v/>
      </c>
      <c r="AD349" s="223">
        <f>IF('WTR&amp;SWR'!AC67="","",'WTR&amp;SWR'!AC67)</f>
        <v>107.07</v>
      </c>
      <c r="AE349" s="224" t="str">
        <f>IF('WTR&amp;SWR'!AD67="","",'WTR&amp;SWR'!AD67)</f>
        <v/>
      </c>
      <c r="AF349" s="257" t="str">
        <f>IF('WTR&amp;SWR'!AE67="","",'WTR&amp;SWR'!AE67)</f>
        <v/>
      </c>
    </row>
    <row r="350" spans="1:32" x14ac:dyDescent="0.15">
      <c r="A350" s="313" t="str">
        <f>IF('WTR&amp;SWR'!AE68="","","Print")</f>
        <v/>
      </c>
      <c r="B350" s="236" t="str">
        <f>IF('WTR&amp;SWR'!A68="","",'WTR&amp;SWR'!A68)</f>
        <v>12" PVC SEWER MAIN, PER SDS-110</v>
      </c>
      <c r="C350" s="232" t="str">
        <f>IF('WTR&amp;SWR'!B68="","",'WTR&amp;SWR'!B68)</f>
        <v>LF</v>
      </c>
      <c r="D350" s="232" t="str">
        <f>IF('WTR&amp;SWR'!C68="","",'WTR&amp;SWR'!C68)</f>
        <v/>
      </c>
      <c r="E350" s="232" t="str">
        <f>IF('WTR&amp;SWR'!D68="","",'WTR&amp;SWR'!D68)</f>
        <v/>
      </c>
      <c r="F350" s="232" t="str">
        <f>IF('WTR&amp;SWR'!E68="","",'WTR&amp;SWR'!E68)</f>
        <v/>
      </c>
      <c r="G350" s="232" t="str">
        <f>IF('WTR&amp;SWR'!F68="","",'WTR&amp;SWR'!F68)</f>
        <v/>
      </c>
      <c r="H350" s="232" t="str">
        <f>IF('WTR&amp;SWR'!G68="","",'WTR&amp;SWR'!G68)</f>
        <v/>
      </c>
      <c r="I350" s="232" t="str">
        <f>IF('WTR&amp;SWR'!H68="","",'WTR&amp;SWR'!H68)</f>
        <v/>
      </c>
      <c r="J350" s="232" t="str">
        <f>IF('WTR&amp;SWR'!I68="","",'WTR&amp;SWR'!I68)</f>
        <v/>
      </c>
      <c r="K350" s="232" t="str">
        <f>IF('WTR&amp;SWR'!J68="","",'WTR&amp;SWR'!J68)</f>
        <v/>
      </c>
      <c r="L350" s="232" t="str">
        <f>IF('WTR&amp;SWR'!K68="","",'WTR&amp;SWR'!K68)</f>
        <v/>
      </c>
      <c r="M350" s="232" t="str">
        <f>IF('WTR&amp;SWR'!L68="","",'WTR&amp;SWR'!L68)</f>
        <v/>
      </c>
      <c r="N350" s="232" t="str">
        <f>IF('WTR&amp;SWR'!M68="","",'WTR&amp;SWR'!M68)</f>
        <v/>
      </c>
      <c r="O350" s="232" t="str">
        <f>IF('WTR&amp;SWR'!N68="","",'WTR&amp;SWR'!N68)</f>
        <v/>
      </c>
      <c r="P350" s="232" t="str">
        <f>IF('WTR&amp;SWR'!O68="","",'WTR&amp;SWR'!O68)</f>
        <v/>
      </c>
      <c r="Q350" s="232" t="str">
        <f>IF('WTR&amp;SWR'!P68="","",'WTR&amp;SWR'!P68)</f>
        <v/>
      </c>
      <c r="R350" s="232" t="str">
        <f>IF('WTR&amp;SWR'!Q68="","",'WTR&amp;SWR'!Q68)</f>
        <v/>
      </c>
      <c r="S350" s="232" t="str">
        <f>IF('WTR&amp;SWR'!R68="","",'WTR&amp;SWR'!R68)</f>
        <v/>
      </c>
      <c r="T350" s="232" t="str">
        <f>IF('WTR&amp;SWR'!S68="","",'WTR&amp;SWR'!S68)</f>
        <v/>
      </c>
      <c r="U350" s="232"/>
      <c r="V350" s="232"/>
      <c r="W350" s="232"/>
      <c r="X350" s="232"/>
      <c r="Y350" s="232"/>
      <c r="Z350" s="232"/>
      <c r="AA350" s="221" t="str">
        <f>IF('WTR&amp;SWR'!AA68="","",'WTR&amp;SWR'!AA68)</f>
        <v/>
      </c>
      <c r="AB350" s="232" t="str">
        <f>IF('WTR&amp;SWR'!Z68="","",'WTR&amp;SWR'!Z68)</f>
        <v/>
      </c>
      <c r="AC350" s="232" t="str">
        <f>IF('WTR&amp;SWR'!AB68="","",'WTR&amp;SWR'!AB68)</f>
        <v/>
      </c>
      <c r="AD350" s="223">
        <f>IF('WTR&amp;SWR'!AC68="","",'WTR&amp;SWR'!AC68)</f>
        <v>118.79</v>
      </c>
      <c r="AE350" s="224" t="str">
        <f>IF('WTR&amp;SWR'!AD68="","",'WTR&amp;SWR'!AD68)</f>
        <v/>
      </c>
      <c r="AF350" s="257" t="str">
        <f>IF('WTR&amp;SWR'!AE68="","",'WTR&amp;SWR'!AE68)</f>
        <v/>
      </c>
    </row>
    <row r="351" spans="1:32" x14ac:dyDescent="0.15">
      <c r="A351" s="313" t="str">
        <f>IF('WTR&amp;SWR'!AE69="","","Print")</f>
        <v/>
      </c>
      <c r="B351" s="236" t="str">
        <f>IF('WTR&amp;SWR'!A69="","",'WTR&amp;SWR'!A69)</f>
        <v>15" PVC SEWER MAIN, PER SDS-110</v>
      </c>
      <c r="C351" s="232" t="str">
        <f>IF('WTR&amp;SWR'!B69="","",'WTR&amp;SWR'!B69)</f>
        <v>LF</v>
      </c>
      <c r="D351" s="232" t="str">
        <f>IF('WTR&amp;SWR'!C69="","",'WTR&amp;SWR'!C69)</f>
        <v/>
      </c>
      <c r="E351" s="232" t="str">
        <f>IF('WTR&amp;SWR'!D69="","",'WTR&amp;SWR'!D69)</f>
        <v/>
      </c>
      <c r="F351" s="232" t="str">
        <f>IF('WTR&amp;SWR'!E69="","",'WTR&amp;SWR'!E69)</f>
        <v/>
      </c>
      <c r="G351" s="232" t="str">
        <f>IF('WTR&amp;SWR'!F69="","",'WTR&amp;SWR'!F69)</f>
        <v/>
      </c>
      <c r="H351" s="232" t="str">
        <f>IF('WTR&amp;SWR'!G69="","",'WTR&amp;SWR'!G69)</f>
        <v/>
      </c>
      <c r="I351" s="232" t="str">
        <f>IF('WTR&amp;SWR'!H69="","",'WTR&amp;SWR'!H69)</f>
        <v/>
      </c>
      <c r="J351" s="232" t="str">
        <f>IF('WTR&amp;SWR'!I69="","",'WTR&amp;SWR'!I69)</f>
        <v/>
      </c>
      <c r="K351" s="232" t="str">
        <f>IF('WTR&amp;SWR'!J69="","",'WTR&amp;SWR'!J69)</f>
        <v/>
      </c>
      <c r="L351" s="232" t="str">
        <f>IF('WTR&amp;SWR'!K69="","",'WTR&amp;SWR'!K69)</f>
        <v/>
      </c>
      <c r="M351" s="232" t="str">
        <f>IF('WTR&amp;SWR'!L69="","",'WTR&amp;SWR'!L69)</f>
        <v/>
      </c>
      <c r="N351" s="232" t="str">
        <f>IF('WTR&amp;SWR'!M69="","",'WTR&amp;SWR'!M69)</f>
        <v/>
      </c>
      <c r="O351" s="232" t="str">
        <f>IF('WTR&amp;SWR'!N69="","",'WTR&amp;SWR'!N69)</f>
        <v/>
      </c>
      <c r="P351" s="232" t="str">
        <f>IF('WTR&amp;SWR'!O69="","",'WTR&amp;SWR'!O69)</f>
        <v/>
      </c>
      <c r="Q351" s="232" t="str">
        <f>IF('WTR&amp;SWR'!P69="","",'WTR&amp;SWR'!P69)</f>
        <v/>
      </c>
      <c r="R351" s="232" t="str">
        <f>IF('WTR&amp;SWR'!Q69="","",'WTR&amp;SWR'!Q69)</f>
        <v/>
      </c>
      <c r="S351" s="232" t="str">
        <f>IF('WTR&amp;SWR'!R69="","",'WTR&amp;SWR'!R69)</f>
        <v/>
      </c>
      <c r="T351" s="232" t="str">
        <f>IF('WTR&amp;SWR'!S69="","",'WTR&amp;SWR'!S69)</f>
        <v/>
      </c>
      <c r="U351" s="232"/>
      <c r="V351" s="232"/>
      <c r="W351" s="232"/>
      <c r="X351" s="232"/>
      <c r="Y351" s="232"/>
      <c r="Z351" s="232"/>
      <c r="AA351" s="221" t="str">
        <f>IF('WTR&amp;SWR'!AA69="","",'WTR&amp;SWR'!AA69)</f>
        <v/>
      </c>
      <c r="AB351" s="232" t="str">
        <f>IF('WTR&amp;SWR'!Z69="","",'WTR&amp;SWR'!Z69)</f>
        <v/>
      </c>
      <c r="AC351" s="232" t="str">
        <f>IF('WTR&amp;SWR'!AB69="","",'WTR&amp;SWR'!AB69)</f>
        <v/>
      </c>
      <c r="AD351" s="223">
        <f>IF('WTR&amp;SWR'!AC69="","",'WTR&amp;SWR'!AC69)</f>
        <v>131.19</v>
      </c>
      <c r="AE351" s="224" t="str">
        <f>IF('WTR&amp;SWR'!AD69="","",'WTR&amp;SWR'!AD69)</f>
        <v/>
      </c>
      <c r="AF351" s="257" t="str">
        <f>IF('WTR&amp;SWR'!AE69="","",'WTR&amp;SWR'!AE69)</f>
        <v/>
      </c>
    </row>
    <row r="352" spans="1:32" x14ac:dyDescent="0.15">
      <c r="A352" s="313" t="str">
        <f>IF('WTR&amp;SWR'!AE70="","","Print")</f>
        <v/>
      </c>
      <c r="B352" s="236" t="str">
        <f>IF('WTR&amp;SWR'!A70="","",'WTR&amp;SWR'!A70)</f>
        <v>18" PVC SEWER MAIN, PER SDS-110</v>
      </c>
      <c r="C352" s="232" t="str">
        <f>IF('WTR&amp;SWR'!B70="","",'WTR&amp;SWR'!B70)</f>
        <v>LF</v>
      </c>
      <c r="D352" s="232" t="str">
        <f>IF('WTR&amp;SWR'!C70="","",'WTR&amp;SWR'!C70)</f>
        <v/>
      </c>
      <c r="E352" s="232" t="str">
        <f>IF('WTR&amp;SWR'!D70="","",'WTR&amp;SWR'!D70)</f>
        <v/>
      </c>
      <c r="F352" s="232" t="str">
        <f>IF('WTR&amp;SWR'!E70="","",'WTR&amp;SWR'!E70)</f>
        <v/>
      </c>
      <c r="G352" s="232" t="str">
        <f>IF('WTR&amp;SWR'!F70="","",'WTR&amp;SWR'!F70)</f>
        <v/>
      </c>
      <c r="H352" s="232" t="str">
        <f>IF('WTR&amp;SWR'!G70="","",'WTR&amp;SWR'!G70)</f>
        <v/>
      </c>
      <c r="I352" s="232" t="str">
        <f>IF('WTR&amp;SWR'!H70="","",'WTR&amp;SWR'!H70)</f>
        <v/>
      </c>
      <c r="J352" s="232" t="str">
        <f>IF('WTR&amp;SWR'!I70="","",'WTR&amp;SWR'!I70)</f>
        <v/>
      </c>
      <c r="K352" s="232" t="str">
        <f>IF('WTR&amp;SWR'!J70="","",'WTR&amp;SWR'!J70)</f>
        <v/>
      </c>
      <c r="L352" s="232" t="str">
        <f>IF('WTR&amp;SWR'!K70="","",'WTR&amp;SWR'!K70)</f>
        <v/>
      </c>
      <c r="M352" s="232" t="str">
        <f>IF('WTR&amp;SWR'!L70="","",'WTR&amp;SWR'!L70)</f>
        <v/>
      </c>
      <c r="N352" s="232" t="str">
        <f>IF('WTR&amp;SWR'!M70="","",'WTR&amp;SWR'!M70)</f>
        <v/>
      </c>
      <c r="O352" s="232" t="str">
        <f>IF('WTR&amp;SWR'!N70="","",'WTR&amp;SWR'!N70)</f>
        <v/>
      </c>
      <c r="P352" s="232" t="str">
        <f>IF('WTR&amp;SWR'!O70="","",'WTR&amp;SWR'!O70)</f>
        <v/>
      </c>
      <c r="Q352" s="232" t="str">
        <f>IF('WTR&amp;SWR'!P70="","",'WTR&amp;SWR'!P70)</f>
        <v/>
      </c>
      <c r="R352" s="232" t="str">
        <f>IF('WTR&amp;SWR'!Q70="","",'WTR&amp;SWR'!Q70)</f>
        <v/>
      </c>
      <c r="S352" s="232" t="str">
        <f>IF('WTR&amp;SWR'!R70="","",'WTR&amp;SWR'!R70)</f>
        <v/>
      </c>
      <c r="T352" s="232" t="str">
        <f>IF('WTR&amp;SWR'!S70="","",'WTR&amp;SWR'!S70)</f>
        <v/>
      </c>
      <c r="U352" s="232"/>
      <c r="V352" s="232"/>
      <c r="W352" s="232"/>
      <c r="X352" s="232"/>
      <c r="Y352" s="232"/>
      <c r="Z352" s="232"/>
      <c r="AA352" s="221" t="str">
        <f>IF('WTR&amp;SWR'!AA70="","",'WTR&amp;SWR'!AA70)</f>
        <v/>
      </c>
      <c r="AB352" s="232" t="str">
        <f>IF('WTR&amp;SWR'!Z70="","",'WTR&amp;SWR'!Z70)</f>
        <v/>
      </c>
      <c r="AC352" s="232" t="str">
        <f>IF('WTR&amp;SWR'!AB70="","",'WTR&amp;SWR'!AB70)</f>
        <v/>
      </c>
      <c r="AD352" s="223">
        <f>IF('WTR&amp;SWR'!AC70="","",'WTR&amp;SWR'!AC70)</f>
        <v>144.79</v>
      </c>
      <c r="AE352" s="224" t="str">
        <f>IF('WTR&amp;SWR'!AD70="","",'WTR&amp;SWR'!AD70)</f>
        <v/>
      </c>
      <c r="AF352" s="257" t="str">
        <f>IF('WTR&amp;SWR'!AE70="","",'WTR&amp;SWR'!AE70)</f>
        <v/>
      </c>
    </row>
    <row r="353" spans="1:32" x14ac:dyDescent="0.15">
      <c r="A353" s="313" t="str">
        <f>IF('WTR&amp;SWR'!AE71="","","Print")</f>
        <v/>
      </c>
      <c r="B353" s="236" t="str">
        <f>IF('WTR&amp;SWR'!A71="","",'WTR&amp;SWR'!A71)</f>
        <v>21" PVC SEWER MAIN, PER SDS-110</v>
      </c>
      <c r="C353" s="232" t="str">
        <f>IF('WTR&amp;SWR'!B71="","",'WTR&amp;SWR'!B71)</f>
        <v>LF</v>
      </c>
      <c r="D353" s="232" t="str">
        <f>IF('WTR&amp;SWR'!C71="","",'WTR&amp;SWR'!C71)</f>
        <v/>
      </c>
      <c r="E353" s="232" t="str">
        <f>IF('WTR&amp;SWR'!D71="","",'WTR&amp;SWR'!D71)</f>
        <v/>
      </c>
      <c r="F353" s="232" t="str">
        <f>IF('WTR&amp;SWR'!E71="","",'WTR&amp;SWR'!E71)</f>
        <v/>
      </c>
      <c r="G353" s="232" t="str">
        <f>IF('WTR&amp;SWR'!F71="","",'WTR&amp;SWR'!F71)</f>
        <v/>
      </c>
      <c r="H353" s="232" t="str">
        <f>IF('WTR&amp;SWR'!G71="","",'WTR&amp;SWR'!G71)</f>
        <v/>
      </c>
      <c r="I353" s="232" t="str">
        <f>IF('WTR&amp;SWR'!H71="","",'WTR&amp;SWR'!H71)</f>
        <v/>
      </c>
      <c r="J353" s="232" t="str">
        <f>IF('WTR&amp;SWR'!I71="","",'WTR&amp;SWR'!I71)</f>
        <v/>
      </c>
      <c r="K353" s="232" t="str">
        <f>IF('WTR&amp;SWR'!J71="","",'WTR&amp;SWR'!J71)</f>
        <v/>
      </c>
      <c r="L353" s="232" t="str">
        <f>IF('WTR&amp;SWR'!K71="","",'WTR&amp;SWR'!K71)</f>
        <v/>
      </c>
      <c r="M353" s="232" t="str">
        <f>IF('WTR&amp;SWR'!L71="","",'WTR&amp;SWR'!L71)</f>
        <v/>
      </c>
      <c r="N353" s="232" t="str">
        <f>IF('WTR&amp;SWR'!M71="","",'WTR&amp;SWR'!M71)</f>
        <v/>
      </c>
      <c r="O353" s="232" t="str">
        <f>IF('WTR&amp;SWR'!N71="","",'WTR&amp;SWR'!N71)</f>
        <v/>
      </c>
      <c r="P353" s="232" t="str">
        <f>IF('WTR&amp;SWR'!O71="","",'WTR&amp;SWR'!O71)</f>
        <v/>
      </c>
      <c r="Q353" s="232" t="str">
        <f>IF('WTR&amp;SWR'!P71="","",'WTR&amp;SWR'!P71)</f>
        <v/>
      </c>
      <c r="R353" s="232" t="str">
        <f>IF('WTR&amp;SWR'!Q71="","",'WTR&amp;SWR'!Q71)</f>
        <v/>
      </c>
      <c r="S353" s="232" t="str">
        <f>IF('WTR&amp;SWR'!R71="","",'WTR&amp;SWR'!R71)</f>
        <v/>
      </c>
      <c r="T353" s="232" t="str">
        <f>IF('WTR&amp;SWR'!S71="","",'WTR&amp;SWR'!S71)</f>
        <v/>
      </c>
      <c r="U353" s="232"/>
      <c r="V353" s="232"/>
      <c r="W353" s="232"/>
      <c r="X353" s="232"/>
      <c r="Y353" s="232"/>
      <c r="Z353" s="232"/>
      <c r="AA353" s="221" t="str">
        <f>IF('WTR&amp;SWR'!AA71="","",'WTR&amp;SWR'!AA71)</f>
        <v/>
      </c>
      <c r="AB353" s="232" t="str">
        <f>IF('WTR&amp;SWR'!Z71="","",'WTR&amp;SWR'!Z71)</f>
        <v/>
      </c>
      <c r="AC353" s="232" t="str">
        <f>IF('WTR&amp;SWR'!AB71="","",'WTR&amp;SWR'!AB71)</f>
        <v/>
      </c>
      <c r="AD353" s="223">
        <f>IF('WTR&amp;SWR'!AC71="","",'WTR&amp;SWR'!AC71)</f>
        <v>157.12</v>
      </c>
      <c r="AE353" s="224" t="str">
        <f>IF('WTR&amp;SWR'!AD71="","",'WTR&amp;SWR'!AD71)</f>
        <v/>
      </c>
      <c r="AF353" s="257" t="str">
        <f>IF('WTR&amp;SWR'!AE71="","",'WTR&amp;SWR'!AE71)</f>
        <v/>
      </c>
    </row>
    <row r="354" spans="1:32" x14ac:dyDescent="0.15">
      <c r="A354" s="313" t="str">
        <f>IF('WTR&amp;SWR'!AE72="","","Print")</f>
        <v/>
      </c>
      <c r="B354" s="236" t="str">
        <f>IF('WTR&amp;SWR'!A72="","",'WTR&amp;SWR'!A72)</f>
        <v>24" PVC SEWER MAIN, PER SDS-110</v>
      </c>
      <c r="C354" s="232" t="str">
        <f>IF('WTR&amp;SWR'!B72="","",'WTR&amp;SWR'!B72)</f>
        <v>LF</v>
      </c>
      <c r="D354" s="232" t="str">
        <f>IF('WTR&amp;SWR'!C72="","",'WTR&amp;SWR'!C72)</f>
        <v/>
      </c>
      <c r="E354" s="232" t="str">
        <f>IF('WTR&amp;SWR'!D72="","",'WTR&amp;SWR'!D72)</f>
        <v/>
      </c>
      <c r="F354" s="232" t="str">
        <f>IF('WTR&amp;SWR'!E72="","",'WTR&amp;SWR'!E72)</f>
        <v/>
      </c>
      <c r="G354" s="232" t="str">
        <f>IF('WTR&amp;SWR'!F72="","",'WTR&amp;SWR'!F72)</f>
        <v/>
      </c>
      <c r="H354" s="232" t="str">
        <f>IF('WTR&amp;SWR'!G72="","",'WTR&amp;SWR'!G72)</f>
        <v/>
      </c>
      <c r="I354" s="232" t="str">
        <f>IF('WTR&amp;SWR'!H72="","",'WTR&amp;SWR'!H72)</f>
        <v/>
      </c>
      <c r="J354" s="232" t="str">
        <f>IF('WTR&amp;SWR'!I72="","",'WTR&amp;SWR'!I72)</f>
        <v/>
      </c>
      <c r="K354" s="232" t="str">
        <f>IF('WTR&amp;SWR'!J72="","",'WTR&amp;SWR'!J72)</f>
        <v/>
      </c>
      <c r="L354" s="232" t="str">
        <f>IF('WTR&amp;SWR'!K72="","",'WTR&amp;SWR'!K72)</f>
        <v/>
      </c>
      <c r="M354" s="232" t="str">
        <f>IF('WTR&amp;SWR'!L72="","",'WTR&amp;SWR'!L72)</f>
        <v/>
      </c>
      <c r="N354" s="232" t="str">
        <f>IF('WTR&amp;SWR'!M72="","",'WTR&amp;SWR'!M72)</f>
        <v/>
      </c>
      <c r="O354" s="232" t="str">
        <f>IF('WTR&amp;SWR'!N72="","",'WTR&amp;SWR'!N72)</f>
        <v/>
      </c>
      <c r="P354" s="232" t="str">
        <f>IF('WTR&amp;SWR'!O72="","",'WTR&amp;SWR'!O72)</f>
        <v/>
      </c>
      <c r="Q354" s="232" t="str">
        <f>IF('WTR&amp;SWR'!P72="","",'WTR&amp;SWR'!P72)</f>
        <v/>
      </c>
      <c r="R354" s="232" t="str">
        <f>IF('WTR&amp;SWR'!Q72="","",'WTR&amp;SWR'!Q72)</f>
        <v/>
      </c>
      <c r="S354" s="232" t="str">
        <f>IF('WTR&amp;SWR'!R72="","",'WTR&amp;SWR'!R72)</f>
        <v/>
      </c>
      <c r="T354" s="232" t="str">
        <f>IF('WTR&amp;SWR'!S72="","",'WTR&amp;SWR'!S72)</f>
        <v/>
      </c>
      <c r="U354" s="232"/>
      <c r="V354" s="232"/>
      <c r="W354" s="232"/>
      <c r="X354" s="232"/>
      <c r="Y354" s="232"/>
      <c r="Z354" s="232"/>
      <c r="AA354" s="221" t="str">
        <f>IF('WTR&amp;SWR'!AA72="","",'WTR&amp;SWR'!AA72)</f>
        <v/>
      </c>
      <c r="AB354" s="232" t="str">
        <f>IF('WTR&amp;SWR'!Z72="","",'WTR&amp;SWR'!Z72)</f>
        <v/>
      </c>
      <c r="AC354" s="232" t="str">
        <f>IF('WTR&amp;SWR'!AB72="","",'WTR&amp;SWR'!AB72)</f>
        <v/>
      </c>
      <c r="AD354" s="223">
        <f>IF('WTR&amp;SWR'!AC72="","",'WTR&amp;SWR'!AC72)</f>
        <v>167.37</v>
      </c>
      <c r="AE354" s="224" t="str">
        <f>IF('WTR&amp;SWR'!AD72="","",'WTR&amp;SWR'!AD72)</f>
        <v/>
      </c>
      <c r="AF354" s="257" t="str">
        <f>IF('WTR&amp;SWR'!AE72="","",'WTR&amp;SWR'!AE72)</f>
        <v/>
      </c>
    </row>
    <row r="355" spans="1:32" x14ac:dyDescent="0.15">
      <c r="A355" s="313" t="str">
        <f>IF('WTR&amp;SWR'!AE73="","","Print")</f>
        <v/>
      </c>
      <c r="B355" s="236" t="str">
        <f>IF('WTR&amp;SWR'!A73="","",'WTR&amp;SWR'!A73)</f>
        <v>27" PVC SEWER MAIN, PER SDS-110</v>
      </c>
      <c r="C355" s="232" t="str">
        <f>IF('WTR&amp;SWR'!B73="","",'WTR&amp;SWR'!B73)</f>
        <v>LF</v>
      </c>
      <c r="D355" s="232" t="str">
        <f>IF('WTR&amp;SWR'!C73="","",'WTR&amp;SWR'!C73)</f>
        <v/>
      </c>
      <c r="E355" s="232" t="str">
        <f>IF('WTR&amp;SWR'!D73="","",'WTR&amp;SWR'!D73)</f>
        <v/>
      </c>
      <c r="F355" s="232" t="str">
        <f>IF('WTR&amp;SWR'!E73="","",'WTR&amp;SWR'!E73)</f>
        <v/>
      </c>
      <c r="G355" s="232" t="str">
        <f>IF('WTR&amp;SWR'!F73="","",'WTR&amp;SWR'!F73)</f>
        <v/>
      </c>
      <c r="H355" s="232" t="str">
        <f>IF('WTR&amp;SWR'!G73="","",'WTR&amp;SWR'!G73)</f>
        <v/>
      </c>
      <c r="I355" s="232" t="str">
        <f>IF('WTR&amp;SWR'!H73="","",'WTR&amp;SWR'!H73)</f>
        <v/>
      </c>
      <c r="J355" s="232" t="str">
        <f>IF('WTR&amp;SWR'!I73="","",'WTR&amp;SWR'!I73)</f>
        <v/>
      </c>
      <c r="K355" s="232" t="str">
        <f>IF('WTR&amp;SWR'!J73="","",'WTR&amp;SWR'!J73)</f>
        <v/>
      </c>
      <c r="L355" s="232" t="str">
        <f>IF('WTR&amp;SWR'!K73="","",'WTR&amp;SWR'!K73)</f>
        <v/>
      </c>
      <c r="M355" s="232" t="str">
        <f>IF('WTR&amp;SWR'!L73="","",'WTR&amp;SWR'!L73)</f>
        <v/>
      </c>
      <c r="N355" s="232" t="str">
        <f>IF('WTR&amp;SWR'!M73="","",'WTR&amp;SWR'!M73)</f>
        <v/>
      </c>
      <c r="O355" s="232" t="str">
        <f>IF('WTR&amp;SWR'!N73="","",'WTR&amp;SWR'!N73)</f>
        <v/>
      </c>
      <c r="P355" s="232" t="str">
        <f>IF('WTR&amp;SWR'!O73="","",'WTR&amp;SWR'!O73)</f>
        <v/>
      </c>
      <c r="Q355" s="232" t="str">
        <f>IF('WTR&amp;SWR'!P73="","",'WTR&amp;SWR'!P73)</f>
        <v/>
      </c>
      <c r="R355" s="232" t="str">
        <f>IF('WTR&amp;SWR'!Q73="","",'WTR&amp;SWR'!Q73)</f>
        <v/>
      </c>
      <c r="S355" s="232" t="str">
        <f>IF('WTR&amp;SWR'!R73="","",'WTR&amp;SWR'!R73)</f>
        <v/>
      </c>
      <c r="T355" s="232" t="str">
        <f>IF('WTR&amp;SWR'!S73="","",'WTR&amp;SWR'!S73)</f>
        <v/>
      </c>
      <c r="U355" s="232"/>
      <c r="V355" s="232"/>
      <c r="W355" s="232"/>
      <c r="X355" s="232"/>
      <c r="Y355" s="232"/>
      <c r="Z355" s="232"/>
      <c r="AA355" s="221" t="str">
        <f>IF('WTR&amp;SWR'!AA73="","",'WTR&amp;SWR'!AA73)</f>
        <v/>
      </c>
      <c r="AB355" s="232" t="str">
        <f>IF('WTR&amp;SWR'!Z73="","",'WTR&amp;SWR'!Z73)</f>
        <v/>
      </c>
      <c r="AC355" s="232" t="str">
        <f>IF('WTR&amp;SWR'!AB73="","",'WTR&amp;SWR'!AB73)</f>
        <v/>
      </c>
      <c r="AD355" s="223">
        <f>IF('WTR&amp;SWR'!AC73="","",'WTR&amp;SWR'!AC73)</f>
        <v>178.35</v>
      </c>
      <c r="AE355" s="224" t="str">
        <f>IF('WTR&amp;SWR'!AD73="","",'WTR&amp;SWR'!AD73)</f>
        <v/>
      </c>
      <c r="AF355" s="257" t="str">
        <f>IF('WTR&amp;SWR'!AE73="","",'WTR&amp;SWR'!AE73)</f>
        <v/>
      </c>
    </row>
    <row r="356" spans="1:32" x14ac:dyDescent="0.15">
      <c r="A356" s="313" t="str">
        <f>IF('WTR&amp;SWR'!AE74="","","Print")</f>
        <v/>
      </c>
      <c r="B356" s="236" t="str">
        <f>IF('WTR&amp;SWR'!A74="","",'WTR&amp;SWR'!A74)</f>
        <v>30" PVC SEWER MAIN, PER SDS-110</v>
      </c>
      <c r="C356" s="232" t="str">
        <f>IF('WTR&amp;SWR'!B74="","",'WTR&amp;SWR'!B74)</f>
        <v>LF</v>
      </c>
      <c r="D356" s="232" t="str">
        <f>IF('WTR&amp;SWR'!C74="","",'WTR&amp;SWR'!C74)</f>
        <v/>
      </c>
      <c r="E356" s="232" t="str">
        <f>IF('WTR&amp;SWR'!D74="","",'WTR&amp;SWR'!D74)</f>
        <v/>
      </c>
      <c r="F356" s="232" t="str">
        <f>IF('WTR&amp;SWR'!E74="","",'WTR&amp;SWR'!E74)</f>
        <v/>
      </c>
      <c r="G356" s="232" t="str">
        <f>IF('WTR&amp;SWR'!F74="","",'WTR&amp;SWR'!F74)</f>
        <v/>
      </c>
      <c r="H356" s="232" t="str">
        <f>IF('WTR&amp;SWR'!G74="","",'WTR&amp;SWR'!G74)</f>
        <v/>
      </c>
      <c r="I356" s="232" t="str">
        <f>IF('WTR&amp;SWR'!H74="","",'WTR&amp;SWR'!H74)</f>
        <v/>
      </c>
      <c r="J356" s="232" t="str">
        <f>IF('WTR&amp;SWR'!I74="","",'WTR&amp;SWR'!I74)</f>
        <v/>
      </c>
      <c r="K356" s="232" t="str">
        <f>IF('WTR&amp;SWR'!J74="","",'WTR&amp;SWR'!J74)</f>
        <v/>
      </c>
      <c r="L356" s="232" t="str">
        <f>IF('WTR&amp;SWR'!K74="","",'WTR&amp;SWR'!K74)</f>
        <v/>
      </c>
      <c r="M356" s="232" t="str">
        <f>IF('WTR&amp;SWR'!L74="","",'WTR&amp;SWR'!L74)</f>
        <v/>
      </c>
      <c r="N356" s="232" t="str">
        <f>IF('WTR&amp;SWR'!M74="","",'WTR&amp;SWR'!M74)</f>
        <v/>
      </c>
      <c r="O356" s="232" t="str">
        <f>IF('WTR&amp;SWR'!N74="","",'WTR&amp;SWR'!N74)</f>
        <v/>
      </c>
      <c r="P356" s="232" t="str">
        <f>IF('WTR&amp;SWR'!O74="","",'WTR&amp;SWR'!O74)</f>
        <v/>
      </c>
      <c r="Q356" s="232" t="str">
        <f>IF('WTR&amp;SWR'!P74="","",'WTR&amp;SWR'!P74)</f>
        <v/>
      </c>
      <c r="R356" s="232" t="str">
        <f>IF('WTR&amp;SWR'!Q74="","",'WTR&amp;SWR'!Q74)</f>
        <v/>
      </c>
      <c r="S356" s="232" t="str">
        <f>IF('WTR&amp;SWR'!R74="","",'WTR&amp;SWR'!R74)</f>
        <v/>
      </c>
      <c r="T356" s="232" t="str">
        <f>IF('WTR&amp;SWR'!S74="","",'WTR&amp;SWR'!S74)</f>
        <v/>
      </c>
      <c r="U356" s="232"/>
      <c r="V356" s="232"/>
      <c r="W356" s="232"/>
      <c r="X356" s="232"/>
      <c r="Y356" s="232"/>
      <c r="Z356" s="232"/>
      <c r="AA356" s="221" t="str">
        <f>IF('WTR&amp;SWR'!AA74="","",'WTR&amp;SWR'!AA74)</f>
        <v/>
      </c>
      <c r="AB356" s="232" t="str">
        <f>IF('WTR&amp;SWR'!Z74="","",'WTR&amp;SWR'!Z74)</f>
        <v/>
      </c>
      <c r="AC356" s="232" t="str">
        <f>IF('WTR&amp;SWR'!AB74="","",'WTR&amp;SWR'!AB74)</f>
        <v/>
      </c>
      <c r="AD356" s="223">
        <f>IF('WTR&amp;SWR'!AC74="","",'WTR&amp;SWR'!AC74)</f>
        <v>188.61</v>
      </c>
      <c r="AE356" s="224" t="str">
        <f>IF('WTR&amp;SWR'!AD74="","",'WTR&amp;SWR'!AD74)</f>
        <v/>
      </c>
      <c r="AF356" s="257" t="str">
        <f>IF('WTR&amp;SWR'!AE74="","",'WTR&amp;SWR'!AE74)</f>
        <v/>
      </c>
    </row>
    <row r="357" spans="1:32" x14ac:dyDescent="0.15">
      <c r="A357" s="313" t="str">
        <f>IF('WTR&amp;SWR'!AE75="","","Print")</f>
        <v/>
      </c>
      <c r="B357" s="236" t="str">
        <f>IF('WTR&amp;SWR'!A75="","",'WTR&amp;SWR'!A75)</f>
        <v>36" PVC SEWER MAIN, PER SDS-110</v>
      </c>
      <c r="C357" s="232" t="str">
        <f>IF('WTR&amp;SWR'!B75="","",'WTR&amp;SWR'!B75)</f>
        <v>LF</v>
      </c>
      <c r="D357" s="232" t="str">
        <f>IF('WTR&amp;SWR'!C75="","",'WTR&amp;SWR'!C75)</f>
        <v/>
      </c>
      <c r="E357" s="232" t="str">
        <f>IF('WTR&amp;SWR'!D75="","",'WTR&amp;SWR'!D75)</f>
        <v/>
      </c>
      <c r="F357" s="232" t="str">
        <f>IF('WTR&amp;SWR'!E75="","",'WTR&amp;SWR'!E75)</f>
        <v/>
      </c>
      <c r="G357" s="232" t="str">
        <f>IF('WTR&amp;SWR'!F75="","",'WTR&amp;SWR'!F75)</f>
        <v/>
      </c>
      <c r="H357" s="232" t="str">
        <f>IF('WTR&amp;SWR'!G75="","",'WTR&amp;SWR'!G75)</f>
        <v/>
      </c>
      <c r="I357" s="232" t="str">
        <f>IF('WTR&amp;SWR'!H75="","",'WTR&amp;SWR'!H75)</f>
        <v/>
      </c>
      <c r="J357" s="232" t="str">
        <f>IF('WTR&amp;SWR'!I75="","",'WTR&amp;SWR'!I75)</f>
        <v/>
      </c>
      <c r="K357" s="232" t="str">
        <f>IF('WTR&amp;SWR'!J75="","",'WTR&amp;SWR'!J75)</f>
        <v/>
      </c>
      <c r="L357" s="232" t="str">
        <f>IF('WTR&amp;SWR'!K75="","",'WTR&amp;SWR'!K75)</f>
        <v/>
      </c>
      <c r="M357" s="232" t="str">
        <f>IF('WTR&amp;SWR'!L75="","",'WTR&amp;SWR'!L75)</f>
        <v/>
      </c>
      <c r="N357" s="232" t="str">
        <f>IF('WTR&amp;SWR'!M75="","",'WTR&amp;SWR'!M75)</f>
        <v/>
      </c>
      <c r="O357" s="232" t="str">
        <f>IF('WTR&amp;SWR'!N75="","",'WTR&amp;SWR'!N75)</f>
        <v/>
      </c>
      <c r="P357" s="232" t="str">
        <f>IF('WTR&amp;SWR'!O75="","",'WTR&amp;SWR'!O75)</f>
        <v/>
      </c>
      <c r="Q357" s="232" t="str">
        <f>IF('WTR&amp;SWR'!P75="","",'WTR&amp;SWR'!P75)</f>
        <v/>
      </c>
      <c r="R357" s="232" t="str">
        <f>IF('WTR&amp;SWR'!Q75="","",'WTR&amp;SWR'!Q75)</f>
        <v/>
      </c>
      <c r="S357" s="232" t="str">
        <f>IF('WTR&amp;SWR'!R75="","",'WTR&amp;SWR'!R75)</f>
        <v/>
      </c>
      <c r="T357" s="232" t="str">
        <f>IF('WTR&amp;SWR'!S75="","",'WTR&amp;SWR'!S75)</f>
        <v/>
      </c>
      <c r="U357" s="232"/>
      <c r="V357" s="232"/>
      <c r="W357" s="232"/>
      <c r="X357" s="232"/>
      <c r="Y357" s="232"/>
      <c r="Z357" s="232"/>
      <c r="AA357" s="221" t="str">
        <f>IF('WTR&amp;SWR'!AA75="","",'WTR&amp;SWR'!AA75)</f>
        <v/>
      </c>
      <c r="AB357" s="232" t="str">
        <f>IF('WTR&amp;SWR'!Z75="","",'WTR&amp;SWR'!Z75)</f>
        <v/>
      </c>
      <c r="AC357" s="232" t="str">
        <f>IF('WTR&amp;SWR'!AB75="","",'WTR&amp;SWR'!AB75)</f>
        <v/>
      </c>
      <c r="AD357" s="223">
        <f>IF('WTR&amp;SWR'!AC75="","",'WTR&amp;SWR'!AC75)</f>
        <v>209.04</v>
      </c>
      <c r="AE357" s="224" t="str">
        <f>IF('WTR&amp;SWR'!AD75="","",'WTR&amp;SWR'!AD75)</f>
        <v/>
      </c>
      <c r="AF357" s="257" t="str">
        <f>IF('WTR&amp;SWR'!AE75="","",'WTR&amp;SWR'!AE75)</f>
        <v/>
      </c>
    </row>
    <row r="358" spans="1:32" x14ac:dyDescent="0.15">
      <c r="A358" s="313" t="str">
        <f>IF('WTR&amp;SWR'!AE76="","","Print")</f>
        <v/>
      </c>
      <c r="B358" s="236" t="str">
        <f>IF('WTR&amp;SWR'!A76="","",'WTR&amp;SWR'!A76)</f>
        <v>8" ESVC SEWER MAIN, PER SDS-110</v>
      </c>
      <c r="C358" s="232" t="str">
        <f>IF('WTR&amp;SWR'!B76="","",'WTR&amp;SWR'!B76)</f>
        <v>LF</v>
      </c>
      <c r="D358" s="232" t="str">
        <f>IF('WTR&amp;SWR'!C76="","",'WTR&amp;SWR'!C76)</f>
        <v/>
      </c>
      <c r="E358" s="232" t="str">
        <f>IF('WTR&amp;SWR'!D76="","",'WTR&amp;SWR'!D76)</f>
        <v/>
      </c>
      <c r="F358" s="232" t="str">
        <f>IF('WTR&amp;SWR'!E76="","",'WTR&amp;SWR'!E76)</f>
        <v/>
      </c>
      <c r="G358" s="232" t="str">
        <f>IF('WTR&amp;SWR'!F76="","",'WTR&amp;SWR'!F76)</f>
        <v/>
      </c>
      <c r="H358" s="232" t="str">
        <f>IF('WTR&amp;SWR'!G76="","",'WTR&amp;SWR'!G76)</f>
        <v/>
      </c>
      <c r="I358" s="232" t="str">
        <f>IF('WTR&amp;SWR'!H76="","",'WTR&amp;SWR'!H76)</f>
        <v/>
      </c>
      <c r="J358" s="232" t="str">
        <f>IF('WTR&amp;SWR'!I76="","",'WTR&amp;SWR'!I76)</f>
        <v/>
      </c>
      <c r="K358" s="232" t="str">
        <f>IF('WTR&amp;SWR'!J76="","",'WTR&amp;SWR'!J76)</f>
        <v/>
      </c>
      <c r="L358" s="232" t="str">
        <f>IF('WTR&amp;SWR'!K76="","",'WTR&amp;SWR'!K76)</f>
        <v/>
      </c>
      <c r="M358" s="232" t="str">
        <f>IF('WTR&amp;SWR'!L76="","",'WTR&amp;SWR'!L76)</f>
        <v/>
      </c>
      <c r="N358" s="232" t="str">
        <f>IF('WTR&amp;SWR'!M76="","",'WTR&amp;SWR'!M76)</f>
        <v/>
      </c>
      <c r="O358" s="232" t="str">
        <f>IF('WTR&amp;SWR'!N76="","",'WTR&amp;SWR'!N76)</f>
        <v/>
      </c>
      <c r="P358" s="232" t="str">
        <f>IF('WTR&amp;SWR'!O76="","",'WTR&amp;SWR'!O76)</f>
        <v/>
      </c>
      <c r="Q358" s="232" t="str">
        <f>IF('WTR&amp;SWR'!P76="","",'WTR&amp;SWR'!P76)</f>
        <v/>
      </c>
      <c r="R358" s="232" t="str">
        <f>IF('WTR&amp;SWR'!Q76="","",'WTR&amp;SWR'!Q76)</f>
        <v/>
      </c>
      <c r="S358" s="232" t="str">
        <f>IF('WTR&amp;SWR'!R76="","",'WTR&amp;SWR'!R76)</f>
        <v/>
      </c>
      <c r="T358" s="232" t="str">
        <f>IF('WTR&amp;SWR'!S76="","",'WTR&amp;SWR'!S76)</f>
        <v/>
      </c>
      <c r="U358" s="232"/>
      <c r="V358" s="232"/>
      <c r="W358" s="232"/>
      <c r="X358" s="232"/>
      <c r="Y358" s="232"/>
      <c r="Z358" s="232"/>
      <c r="AA358" s="221" t="str">
        <f>IF('WTR&amp;SWR'!AA76="","",'WTR&amp;SWR'!AA76)</f>
        <v/>
      </c>
      <c r="AB358" s="232" t="str">
        <f>IF('WTR&amp;SWR'!Z76="","",'WTR&amp;SWR'!Z76)</f>
        <v/>
      </c>
      <c r="AC358" s="232" t="str">
        <f>IF('WTR&amp;SWR'!AB76="","",'WTR&amp;SWR'!AB76)</f>
        <v/>
      </c>
      <c r="AD358" s="223">
        <f>IF('WTR&amp;SWR'!AC76="","",'WTR&amp;SWR'!AC76)</f>
        <v>100.5</v>
      </c>
      <c r="AE358" s="224" t="str">
        <f>IF('WTR&amp;SWR'!AD76="","",'WTR&amp;SWR'!AD76)</f>
        <v/>
      </c>
      <c r="AF358" s="257" t="str">
        <f>IF('WTR&amp;SWR'!AE76="","",'WTR&amp;SWR'!AE76)</f>
        <v/>
      </c>
    </row>
    <row r="359" spans="1:32" x14ac:dyDescent="0.15">
      <c r="A359" s="313" t="str">
        <f>IF('WTR&amp;SWR'!AE77="","","Print")</f>
        <v/>
      </c>
      <c r="B359" s="236" t="str">
        <f>IF('WTR&amp;SWR'!A77="","",'WTR&amp;SWR'!A77)</f>
        <v>10" ESVC SEWER MAIN, PER SDS-110</v>
      </c>
      <c r="C359" s="232" t="str">
        <f>IF('WTR&amp;SWR'!B77="","",'WTR&amp;SWR'!B77)</f>
        <v>LF</v>
      </c>
      <c r="D359" s="232" t="str">
        <f>IF('WTR&amp;SWR'!C77="","",'WTR&amp;SWR'!C77)</f>
        <v/>
      </c>
      <c r="E359" s="232" t="str">
        <f>IF('WTR&amp;SWR'!D77="","",'WTR&amp;SWR'!D77)</f>
        <v/>
      </c>
      <c r="F359" s="232" t="str">
        <f>IF('WTR&amp;SWR'!E77="","",'WTR&amp;SWR'!E77)</f>
        <v/>
      </c>
      <c r="G359" s="232" t="str">
        <f>IF('WTR&amp;SWR'!F77="","",'WTR&amp;SWR'!F77)</f>
        <v/>
      </c>
      <c r="H359" s="232" t="str">
        <f>IF('WTR&amp;SWR'!G77="","",'WTR&amp;SWR'!G77)</f>
        <v/>
      </c>
      <c r="I359" s="232" t="str">
        <f>IF('WTR&amp;SWR'!H77="","",'WTR&amp;SWR'!H77)</f>
        <v/>
      </c>
      <c r="J359" s="232" t="str">
        <f>IF('WTR&amp;SWR'!I77="","",'WTR&amp;SWR'!I77)</f>
        <v/>
      </c>
      <c r="K359" s="232" t="str">
        <f>IF('WTR&amp;SWR'!J77="","",'WTR&amp;SWR'!J77)</f>
        <v/>
      </c>
      <c r="L359" s="232" t="str">
        <f>IF('WTR&amp;SWR'!K77="","",'WTR&amp;SWR'!K77)</f>
        <v/>
      </c>
      <c r="M359" s="232" t="str">
        <f>IF('WTR&amp;SWR'!L77="","",'WTR&amp;SWR'!L77)</f>
        <v/>
      </c>
      <c r="N359" s="232" t="str">
        <f>IF('WTR&amp;SWR'!M77="","",'WTR&amp;SWR'!M77)</f>
        <v/>
      </c>
      <c r="O359" s="232" t="str">
        <f>IF('WTR&amp;SWR'!N77="","",'WTR&amp;SWR'!N77)</f>
        <v/>
      </c>
      <c r="P359" s="232" t="str">
        <f>IF('WTR&amp;SWR'!O77="","",'WTR&amp;SWR'!O77)</f>
        <v/>
      </c>
      <c r="Q359" s="232" t="str">
        <f>IF('WTR&amp;SWR'!P77="","",'WTR&amp;SWR'!P77)</f>
        <v/>
      </c>
      <c r="R359" s="232" t="str">
        <f>IF('WTR&amp;SWR'!Q77="","",'WTR&amp;SWR'!Q77)</f>
        <v/>
      </c>
      <c r="S359" s="232" t="str">
        <f>IF('WTR&amp;SWR'!R77="","",'WTR&amp;SWR'!R77)</f>
        <v/>
      </c>
      <c r="T359" s="232" t="str">
        <f>IF('WTR&amp;SWR'!S77="","",'WTR&amp;SWR'!S77)</f>
        <v/>
      </c>
      <c r="U359" s="232"/>
      <c r="V359" s="232"/>
      <c r="W359" s="232"/>
      <c r="X359" s="232"/>
      <c r="Y359" s="232"/>
      <c r="Z359" s="232"/>
      <c r="AA359" s="221" t="str">
        <f>IF('WTR&amp;SWR'!AA77="","",'WTR&amp;SWR'!AA77)</f>
        <v/>
      </c>
      <c r="AB359" s="232" t="str">
        <f>IF('WTR&amp;SWR'!Z77="","",'WTR&amp;SWR'!Z77)</f>
        <v/>
      </c>
      <c r="AC359" s="232" t="str">
        <f>IF('WTR&amp;SWR'!AB77="","",'WTR&amp;SWR'!AB77)</f>
        <v/>
      </c>
      <c r="AD359" s="223">
        <f>IF('WTR&amp;SWR'!AC77="","",'WTR&amp;SWR'!AC77)</f>
        <v>113.9</v>
      </c>
      <c r="AE359" s="224" t="str">
        <f>IF('WTR&amp;SWR'!AD77="","",'WTR&amp;SWR'!AD77)</f>
        <v/>
      </c>
      <c r="AF359" s="257" t="str">
        <f>IF('WTR&amp;SWR'!AE77="","",'WTR&amp;SWR'!AE77)</f>
        <v/>
      </c>
    </row>
    <row r="360" spans="1:32" x14ac:dyDescent="0.15">
      <c r="A360" s="313" t="str">
        <f>IF('WTR&amp;SWR'!AE78="","","Print")</f>
        <v/>
      </c>
      <c r="B360" s="236" t="str">
        <f>IF('WTR&amp;SWR'!A78="","",'WTR&amp;SWR'!A78)</f>
        <v>12" ESVC SEWER MAIN, PER SDS-110</v>
      </c>
      <c r="C360" s="232" t="str">
        <f>IF('WTR&amp;SWR'!B78="","",'WTR&amp;SWR'!B78)</f>
        <v>LF</v>
      </c>
      <c r="D360" s="232" t="str">
        <f>IF('WTR&amp;SWR'!C78="","",'WTR&amp;SWR'!C78)</f>
        <v/>
      </c>
      <c r="E360" s="232" t="str">
        <f>IF('WTR&amp;SWR'!D78="","",'WTR&amp;SWR'!D78)</f>
        <v/>
      </c>
      <c r="F360" s="232" t="str">
        <f>IF('WTR&amp;SWR'!E78="","",'WTR&amp;SWR'!E78)</f>
        <v/>
      </c>
      <c r="G360" s="232" t="str">
        <f>IF('WTR&amp;SWR'!F78="","",'WTR&amp;SWR'!F78)</f>
        <v/>
      </c>
      <c r="H360" s="232" t="str">
        <f>IF('WTR&amp;SWR'!G78="","",'WTR&amp;SWR'!G78)</f>
        <v/>
      </c>
      <c r="I360" s="232" t="str">
        <f>IF('WTR&amp;SWR'!H78="","",'WTR&amp;SWR'!H78)</f>
        <v/>
      </c>
      <c r="J360" s="232" t="str">
        <f>IF('WTR&amp;SWR'!I78="","",'WTR&amp;SWR'!I78)</f>
        <v/>
      </c>
      <c r="K360" s="232" t="str">
        <f>IF('WTR&amp;SWR'!J78="","",'WTR&amp;SWR'!J78)</f>
        <v/>
      </c>
      <c r="L360" s="232" t="str">
        <f>IF('WTR&amp;SWR'!K78="","",'WTR&amp;SWR'!K78)</f>
        <v/>
      </c>
      <c r="M360" s="232" t="str">
        <f>IF('WTR&amp;SWR'!L78="","",'WTR&amp;SWR'!L78)</f>
        <v/>
      </c>
      <c r="N360" s="232" t="str">
        <f>IF('WTR&amp;SWR'!M78="","",'WTR&amp;SWR'!M78)</f>
        <v/>
      </c>
      <c r="O360" s="232" t="str">
        <f>IF('WTR&amp;SWR'!N78="","",'WTR&amp;SWR'!N78)</f>
        <v/>
      </c>
      <c r="P360" s="232" t="str">
        <f>IF('WTR&amp;SWR'!O78="","",'WTR&amp;SWR'!O78)</f>
        <v/>
      </c>
      <c r="Q360" s="232" t="str">
        <f>IF('WTR&amp;SWR'!P78="","",'WTR&amp;SWR'!P78)</f>
        <v/>
      </c>
      <c r="R360" s="232" t="str">
        <f>IF('WTR&amp;SWR'!Q78="","",'WTR&amp;SWR'!Q78)</f>
        <v/>
      </c>
      <c r="S360" s="232" t="str">
        <f>IF('WTR&amp;SWR'!R78="","",'WTR&amp;SWR'!R78)</f>
        <v/>
      </c>
      <c r="T360" s="232" t="str">
        <f>IF('WTR&amp;SWR'!S78="","",'WTR&amp;SWR'!S78)</f>
        <v/>
      </c>
      <c r="U360" s="232"/>
      <c r="V360" s="232"/>
      <c r="W360" s="232"/>
      <c r="X360" s="232"/>
      <c r="Y360" s="232"/>
      <c r="Z360" s="232"/>
      <c r="AA360" s="221" t="str">
        <f>IF('WTR&amp;SWR'!AA78="","",'WTR&amp;SWR'!AA78)</f>
        <v/>
      </c>
      <c r="AB360" s="232" t="str">
        <f>IF('WTR&amp;SWR'!Z78="","",'WTR&amp;SWR'!Z78)</f>
        <v/>
      </c>
      <c r="AC360" s="232" t="str">
        <f>IF('WTR&amp;SWR'!AB78="","",'WTR&amp;SWR'!AB78)</f>
        <v/>
      </c>
      <c r="AD360" s="223">
        <f>IF('WTR&amp;SWR'!AC78="","",'WTR&amp;SWR'!AC78)</f>
        <v>120.6</v>
      </c>
      <c r="AE360" s="224" t="str">
        <f>IF('WTR&amp;SWR'!AD78="","",'WTR&amp;SWR'!AD78)</f>
        <v/>
      </c>
      <c r="AF360" s="257" t="str">
        <f>IF('WTR&amp;SWR'!AE78="","",'WTR&amp;SWR'!AE78)</f>
        <v/>
      </c>
    </row>
    <row r="361" spans="1:32" x14ac:dyDescent="0.15">
      <c r="A361" s="313" t="str">
        <f>IF('WTR&amp;SWR'!AE79="","","Print")</f>
        <v/>
      </c>
      <c r="B361" s="236" t="str">
        <f>IF('WTR&amp;SWR'!A79="","",'WTR&amp;SWR'!A79)</f>
        <v>15" ESVC SEWER MAIN, PER SDS-110</v>
      </c>
      <c r="C361" s="232" t="str">
        <f>IF('WTR&amp;SWR'!B79="","",'WTR&amp;SWR'!B79)</f>
        <v>LF</v>
      </c>
      <c r="D361" s="232" t="str">
        <f>IF('WTR&amp;SWR'!C79="","",'WTR&amp;SWR'!C79)</f>
        <v/>
      </c>
      <c r="E361" s="232" t="str">
        <f>IF('WTR&amp;SWR'!D79="","",'WTR&amp;SWR'!D79)</f>
        <v/>
      </c>
      <c r="F361" s="232" t="str">
        <f>IF('WTR&amp;SWR'!E79="","",'WTR&amp;SWR'!E79)</f>
        <v/>
      </c>
      <c r="G361" s="232" t="str">
        <f>IF('WTR&amp;SWR'!F79="","",'WTR&amp;SWR'!F79)</f>
        <v/>
      </c>
      <c r="H361" s="232" t="str">
        <f>IF('WTR&amp;SWR'!G79="","",'WTR&amp;SWR'!G79)</f>
        <v/>
      </c>
      <c r="I361" s="232" t="str">
        <f>IF('WTR&amp;SWR'!H79="","",'WTR&amp;SWR'!H79)</f>
        <v/>
      </c>
      <c r="J361" s="232" t="str">
        <f>IF('WTR&amp;SWR'!I79="","",'WTR&amp;SWR'!I79)</f>
        <v/>
      </c>
      <c r="K361" s="232" t="str">
        <f>IF('WTR&amp;SWR'!J79="","",'WTR&amp;SWR'!J79)</f>
        <v/>
      </c>
      <c r="L361" s="232" t="str">
        <f>IF('WTR&amp;SWR'!K79="","",'WTR&amp;SWR'!K79)</f>
        <v/>
      </c>
      <c r="M361" s="232" t="str">
        <f>IF('WTR&amp;SWR'!L79="","",'WTR&amp;SWR'!L79)</f>
        <v/>
      </c>
      <c r="N361" s="232" t="str">
        <f>IF('WTR&amp;SWR'!M79="","",'WTR&amp;SWR'!M79)</f>
        <v/>
      </c>
      <c r="O361" s="232" t="str">
        <f>IF('WTR&amp;SWR'!N79="","",'WTR&amp;SWR'!N79)</f>
        <v/>
      </c>
      <c r="P361" s="232" t="str">
        <f>IF('WTR&amp;SWR'!O79="","",'WTR&amp;SWR'!O79)</f>
        <v/>
      </c>
      <c r="Q361" s="232" t="str">
        <f>IF('WTR&amp;SWR'!P79="","",'WTR&amp;SWR'!P79)</f>
        <v/>
      </c>
      <c r="R361" s="232" t="str">
        <f>IF('WTR&amp;SWR'!Q79="","",'WTR&amp;SWR'!Q79)</f>
        <v/>
      </c>
      <c r="S361" s="232" t="str">
        <f>IF('WTR&amp;SWR'!R79="","",'WTR&amp;SWR'!R79)</f>
        <v/>
      </c>
      <c r="T361" s="232" t="str">
        <f>IF('WTR&amp;SWR'!S79="","",'WTR&amp;SWR'!S79)</f>
        <v/>
      </c>
      <c r="U361" s="232"/>
      <c r="V361" s="232"/>
      <c r="W361" s="232"/>
      <c r="X361" s="232"/>
      <c r="Y361" s="232"/>
      <c r="Z361" s="232"/>
      <c r="AA361" s="221" t="str">
        <f>IF('WTR&amp;SWR'!AA79="","",'WTR&amp;SWR'!AA79)</f>
        <v/>
      </c>
      <c r="AB361" s="232" t="str">
        <f>IF('WTR&amp;SWR'!Z79="","",'WTR&amp;SWR'!Z79)</f>
        <v/>
      </c>
      <c r="AC361" s="232" t="str">
        <f>IF('WTR&amp;SWR'!AB79="","",'WTR&amp;SWR'!AB79)</f>
        <v/>
      </c>
      <c r="AD361" s="223">
        <f>IF('WTR&amp;SWR'!AC79="","",'WTR&amp;SWR'!AC79)</f>
        <v>127.3</v>
      </c>
      <c r="AE361" s="224" t="str">
        <f>IF('WTR&amp;SWR'!AD79="","",'WTR&amp;SWR'!AD79)</f>
        <v/>
      </c>
      <c r="AF361" s="257" t="str">
        <f>IF('WTR&amp;SWR'!AE79="","",'WTR&amp;SWR'!AE79)</f>
        <v/>
      </c>
    </row>
    <row r="362" spans="1:32" x14ac:dyDescent="0.15">
      <c r="A362" s="313" t="str">
        <f>IF('WTR&amp;SWR'!AE80="","","Print")</f>
        <v/>
      </c>
      <c r="B362" s="236" t="str">
        <f>IF('WTR&amp;SWR'!A80="","",'WTR&amp;SWR'!A80)</f>
        <v>18" ESVC SEWER MAIN, PER SDS-110</v>
      </c>
      <c r="C362" s="232" t="str">
        <f>IF('WTR&amp;SWR'!B80="","",'WTR&amp;SWR'!B80)</f>
        <v>LF</v>
      </c>
      <c r="D362" s="232" t="str">
        <f>IF('WTR&amp;SWR'!C80="","",'WTR&amp;SWR'!C80)</f>
        <v/>
      </c>
      <c r="E362" s="232" t="str">
        <f>IF('WTR&amp;SWR'!D80="","",'WTR&amp;SWR'!D80)</f>
        <v/>
      </c>
      <c r="F362" s="232" t="str">
        <f>IF('WTR&amp;SWR'!E80="","",'WTR&amp;SWR'!E80)</f>
        <v/>
      </c>
      <c r="G362" s="232" t="str">
        <f>IF('WTR&amp;SWR'!F80="","",'WTR&amp;SWR'!F80)</f>
        <v/>
      </c>
      <c r="H362" s="232" t="str">
        <f>IF('WTR&amp;SWR'!G80="","",'WTR&amp;SWR'!G80)</f>
        <v/>
      </c>
      <c r="I362" s="232" t="str">
        <f>IF('WTR&amp;SWR'!H80="","",'WTR&amp;SWR'!H80)</f>
        <v/>
      </c>
      <c r="J362" s="232" t="str">
        <f>IF('WTR&amp;SWR'!I80="","",'WTR&amp;SWR'!I80)</f>
        <v/>
      </c>
      <c r="K362" s="232" t="str">
        <f>IF('WTR&amp;SWR'!J80="","",'WTR&amp;SWR'!J80)</f>
        <v/>
      </c>
      <c r="L362" s="232" t="str">
        <f>IF('WTR&amp;SWR'!K80="","",'WTR&amp;SWR'!K80)</f>
        <v/>
      </c>
      <c r="M362" s="232" t="str">
        <f>IF('WTR&amp;SWR'!L80="","",'WTR&amp;SWR'!L80)</f>
        <v/>
      </c>
      <c r="N362" s="232" t="str">
        <f>IF('WTR&amp;SWR'!M80="","",'WTR&amp;SWR'!M80)</f>
        <v/>
      </c>
      <c r="O362" s="232" t="str">
        <f>IF('WTR&amp;SWR'!N80="","",'WTR&amp;SWR'!N80)</f>
        <v/>
      </c>
      <c r="P362" s="232" t="str">
        <f>IF('WTR&amp;SWR'!O80="","",'WTR&amp;SWR'!O80)</f>
        <v/>
      </c>
      <c r="Q362" s="232" t="str">
        <f>IF('WTR&amp;SWR'!P80="","",'WTR&amp;SWR'!P80)</f>
        <v/>
      </c>
      <c r="R362" s="232" t="str">
        <f>IF('WTR&amp;SWR'!Q80="","",'WTR&amp;SWR'!Q80)</f>
        <v/>
      </c>
      <c r="S362" s="232" t="str">
        <f>IF('WTR&amp;SWR'!R80="","",'WTR&amp;SWR'!R80)</f>
        <v/>
      </c>
      <c r="T362" s="232" t="str">
        <f>IF('WTR&amp;SWR'!S80="","",'WTR&amp;SWR'!S80)</f>
        <v/>
      </c>
      <c r="U362" s="232"/>
      <c r="V362" s="232"/>
      <c r="W362" s="232"/>
      <c r="X362" s="232"/>
      <c r="Y362" s="232"/>
      <c r="Z362" s="232"/>
      <c r="AA362" s="221" t="str">
        <f>IF('WTR&amp;SWR'!AA80="","",'WTR&amp;SWR'!AA80)</f>
        <v/>
      </c>
      <c r="AB362" s="232" t="str">
        <f>IF('WTR&amp;SWR'!Z80="","",'WTR&amp;SWR'!Z80)</f>
        <v/>
      </c>
      <c r="AC362" s="232" t="str">
        <f>IF('WTR&amp;SWR'!AB80="","",'WTR&amp;SWR'!AB80)</f>
        <v/>
      </c>
      <c r="AD362" s="223">
        <f>IF('WTR&amp;SWR'!AC80="","",'WTR&amp;SWR'!AC80)</f>
        <v>147.4</v>
      </c>
      <c r="AE362" s="224" t="str">
        <f>IF('WTR&amp;SWR'!AD80="","",'WTR&amp;SWR'!AD80)</f>
        <v/>
      </c>
      <c r="AF362" s="257" t="str">
        <f>IF('WTR&amp;SWR'!AE80="","",'WTR&amp;SWR'!AE80)</f>
        <v/>
      </c>
    </row>
    <row r="363" spans="1:32" x14ac:dyDescent="0.15">
      <c r="A363" s="313" t="str">
        <f>IF('WTR&amp;SWR'!AE81="","","Print")</f>
        <v/>
      </c>
      <c r="B363" s="236" t="str">
        <f>IF('WTR&amp;SWR'!A81="","",'WTR&amp;SWR'!A81)</f>
        <v>21" ESVC SEWER MAIN, PER SDS-110</v>
      </c>
      <c r="C363" s="232" t="str">
        <f>IF('WTR&amp;SWR'!B81="","",'WTR&amp;SWR'!B81)</f>
        <v>LF</v>
      </c>
      <c r="D363" s="232" t="str">
        <f>IF('WTR&amp;SWR'!C81="","",'WTR&amp;SWR'!C81)</f>
        <v/>
      </c>
      <c r="E363" s="232" t="str">
        <f>IF('WTR&amp;SWR'!D81="","",'WTR&amp;SWR'!D81)</f>
        <v/>
      </c>
      <c r="F363" s="232" t="str">
        <f>IF('WTR&amp;SWR'!E81="","",'WTR&amp;SWR'!E81)</f>
        <v/>
      </c>
      <c r="G363" s="232" t="str">
        <f>IF('WTR&amp;SWR'!F81="","",'WTR&amp;SWR'!F81)</f>
        <v/>
      </c>
      <c r="H363" s="232" t="str">
        <f>IF('WTR&amp;SWR'!G81="","",'WTR&amp;SWR'!G81)</f>
        <v/>
      </c>
      <c r="I363" s="232" t="str">
        <f>IF('WTR&amp;SWR'!H81="","",'WTR&amp;SWR'!H81)</f>
        <v/>
      </c>
      <c r="J363" s="232" t="str">
        <f>IF('WTR&amp;SWR'!I81="","",'WTR&amp;SWR'!I81)</f>
        <v/>
      </c>
      <c r="K363" s="232" t="str">
        <f>IF('WTR&amp;SWR'!J81="","",'WTR&amp;SWR'!J81)</f>
        <v/>
      </c>
      <c r="L363" s="232" t="str">
        <f>IF('WTR&amp;SWR'!K81="","",'WTR&amp;SWR'!K81)</f>
        <v/>
      </c>
      <c r="M363" s="232" t="str">
        <f>IF('WTR&amp;SWR'!L81="","",'WTR&amp;SWR'!L81)</f>
        <v/>
      </c>
      <c r="N363" s="232" t="str">
        <f>IF('WTR&amp;SWR'!M81="","",'WTR&amp;SWR'!M81)</f>
        <v/>
      </c>
      <c r="O363" s="232" t="str">
        <f>IF('WTR&amp;SWR'!N81="","",'WTR&amp;SWR'!N81)</f>
        <v/>
      </c>
      <c r="P363" s="232" t="str">
        <f>IF('WTR&amp;SWR'!O81="","",'WTR&amp;SWR'!O81)</f>
        <v/>
      </c>
      <c r="Q363" s="232" t="str">
        <f>IF('WTR&amp;SWR'!P81="","",'WTR&amp;SWR'!P81)</f>
        <v/>
      </c>
      <c r="R363" s="232" t="str">
        <f>IF('WTR&amp;SWR'!Q81="","",'WTR&amp;SWR'!Q81)</f>
        <v/>
      </c>
      <c r="S363" s="232" t="str">
        <f>IF('WTR&amp;SWR'!R81="","",'WTR&amp;SWR'!R81)</f>
        <v/>
      </c>
      <c r="T363" s="232" t="str">
        <f>IF('WTR&amp;SWR'!S81="","",'WTR&amp;SWR'!S81)</f>
        <v/>
      </c>
      <c r="U363" s="232"/>
      <c r="V363" s="232"/>
      <c r="W363" s="232"/>
      <c r="X363" s="232"/>
      <c r="Y363" s="232"/>
      <c r="Z363" s="232"/>
      <c r="AA363" s="221" t="str">
        <f>IF('WTR&amp;SWR'!AA81="","",'WTR&amp;SWR'!AA81)</f>
        <v/>
      </c>
      <c r="AB363" s="232" t="str">
        <f>IF('WTR&amp;SWR'!Z81="","",'WTR&amp;SWR'!Z81)</f>
        <v/>
      </c>
      <c r="AC363" s="232" t="str">
        <f>IF('WTR&amp;SWR'!AB81="","",'WTR&amp;SWR'!AB81)</f>
        <v/>
      </c>
      <c r="AD363" s="223">
        <f>IF('WTR&amp;SWR'!AC81="","",'WTR&amp;SWR'!AC81)</f>
        <v>160.80000000000001</v>
      </c>
      <c r="AE363" s="224" t="str">
        <f>IF('WTR&amp;SWR'!AD81="","",'WTR&amp;SWR'!AD81)</f>
        <v/>
      </c>
      <c r="AF363" s="257" t="str">
        <f>IF('WTR&amp;SWR'!AE81="","",'WTR&amp;SWR'!AE81)</f>
        <v/>
      </c>
    </row>
    <row r="364" spans="1:32" x14ac:dyDescent="0.15">
      <c r="A364" s="313" t="str">
        <f>IF('WTR&amp;SWR'!AE82="","","Print")</f>
        <v/>
      </c>
      <c r="B364" s="236" t="str">
        <f>IF('WTR&amp;SWR'!A82="","",'WTR&amp;SWR'!A82)</f>
        <v>24" ESVC SEWER MAIN, PER SDS-110</v>
      </c>
      <c r="C364" s="232" t="str">
        <f>IF('WTR&amp;SWR'!B82="","",'WTR&amp;SWR'!B82)</f>
        <v>LF</v>
      </c>
      <c r="D364" s="232" t="str">
        <f>IF('WTR&amp;SWR'!C82="","",'WTR&amp;SWR'!C82)</f>
        <v/>
      </c>
      <c r="E364" s="232" t="str">
        <f>IF('WTR&amp;SWR'!D82="","",'WTR&amp;SWR'!D82)</f>
        <v/>
      </c>
      <c r="F364" s="232" t="str">
        <f>IF('WTR&amp;SWR'!E82="","",'WTR&amp;SWR'!E82)</f>
        <v/>
      </c>
      <c r="G364" s="232" t="str">
        <f>IF('WTR&amp;SWR'!F82="","",'WTR&amp;SWR'!F82)</f>
        <v/>
      </c>
      <c r="H364" s="232" t="str">
        <f>IF('WTR&amp;SWR'!G82="","",'WTR&amp;SWR'!G82)</f>
        <v/>
      </c>
      <c r="I364" s="232" t="str">
        <f>IF('WTR&amp;SWR'!H82="","",'WTR&amp;SWR'!H82)</f>
        <v/>
      </c>
      <c r="J364" s="232" t="str">
        <f>IF('WTR&amp;SWR'!I82="","",'WTR&amp;SWR'!I82)</f>
        <v/>
      </c>
      <c r="K364" s="232" t="str">
        <f>IF('WTR&amp;SWR'!J82="","",'WTR&amp;SWR'!J82)</f>
        <v/>
      </c>
      <c r="L364" s="232" t="str">
        <f>IF('WTR&amp;SWR'!K82="","",'WTR&amp;SWR'!K82)</f>
        <v/>
      </c>
      <c r="M364" s="232" t="str">
        <f>IF('WTR&amp;SWR'!L82="","",'WTR&amp;SWR'!L82)</f>
        <v/>
      </c>
      <c r="N364" s="232" t="str">
        <f>IF('WTR&amp;SWR'!M82="","",'WTR&amp;SWR'!M82)</f>
        <v/>
      </c>
      <c r="O364" s="232" t="str">
        <f>IF('WTR&amp;SWR'!N82="","",'WTR&amp;SWR'!N82)</f>
        <v/>
      </c>
      <c r="P364" s="232" t="str">
        <f>IF('WTR&amp;SWR'!O82="","",'WTR&amp;SWR'!O82)</f>
        <v/>
      </c>
      <c r="Q364" s="232" t="str">
        <f>IF('WTR&amp;SWR'!P82="","",'WTR&amp;SWR'!P82)</f>
        <v/>
      </c>
      <c r="R364" s="232" t="str">
        <f>IF('WTR&amp;SWR'!Q82="","",'WTR&amp;SWR'!Q82)</f>
        <v/>
      </c>
      <c r="S364" s="232" t="str">
        <f>IF('WTR&amp;SWR'!R82="","",'WTR&amp;SWR'!R82)</f>
        <v/>
      </c>
      <c r="T364" s="232" t="str">
        <f>IF('WTR&amp;SWR'!S82="","",'WTR&amp;SWR'!S82)</f>
        <v/>
      </c>
      <c r="U364" s="232"/>
      <c r="V364" s="232"/>
      <c r="W364" s="232"/>
      <c r="X364" s="232"/>
      <c r="Y364" s="232"/>
      <c r="Z364" s="232"/>
      <c r="AA364" s="221" t="str">
        <f>IF('WTR&amp;SWR'!AA82="","",'WTR&amp;SWR'!AA82)</f>
        <v/>
      </c>
      <c r="AB364" s="232" t="str">
        <f>IF('WTR&amp;SWR'!Z82="","",'WTR&amp;SWR'!Z82)</f>
        <v/>
      </c>
      <c r="AC364" s="232" t="str">
        <f>IF('WTR&amp;SWR'!AB82="","",'WTR&amp;SWR'!AB82)</f>
        <v/>
      </c>
      <c r="AD364" s="223">
        <f>IF('WTR&amp;SWR'!AC82="","",'WTR&amp;SWR'!AC82)</f>
        <v>174.2</v>
      </c>
      <c r="AE364" s="224" t="str">
        <f>IF('WTR&amp;SWR'!AD82="","",'WTR&amp;SWR'!AD82)</f>
        <v/>
      </c>
      <c r="AF364" s="257" t="str">
        <f>IF('WTR&amp;SWR'!AE82="","",'WTR&amp;SWR'!AE82)</f>
        <v/>
      </c>
    </row>
    <row r="365" spans="1:32" x14ac:dyDescent="0.15">
      <c r="A365" s="313" t="str">
        <f>IF('WTR&amp;SWR'!AE83="","","Print")</f>
        <v/>
      </c>
      <c r="B365" s="236" t="str">
        <f>IF('WTR&amp;SWR'!A83="","",'WTR&amp;SWR'!A83)</f>
        <v>27" ESVC SEWER MAIN, PER SDS-110</v>
      </c>
      <c r="C365" s="232" t="str">
        <f>IF('WTR&amp;SWR'!B83="","",'WTR&amp;SWR'!B83)</f>
        <v>LF</v>
      </c>
      <c r="D365" s="232" t="str">
        <f>IF('WTR&amp;SWR'!C83="","",'WTR&amp;SWR'!C83)</f>
        <v/>
      </c>
      <c r="E365" s="232" t="str">
        <f>IF('WTR&amp;SWR'!D83="","",'WTR&amp;SWR'!D83)</f>
        <v/>
      </c>
      <c r="F365" s="232" t="str">
        <f>IF('WTR&amp;SWR'!E83="","",'WTR&amp;SWR'!E83)</f>
        <v/>
      </c>
      <c r="G365" s="232" t="str">
        <f>IF('WTR&amp;SWR'!F83="","",'WTR&amp;SWR'!F83)</f>
        <v/>
      </c>
      <c r="H365" s="232" t="str">
        <f>IF('WTR&amp;SWR'!G83="","",'WTR&amp;SWR'!G83)</f>
        <v/>
      </c>
      <c r="I365" s="232" t="str">
        <f>IF('WTR&amp;SWR'!H83="","",'WTR&amp;SWR'!H83)</f>
        <v/>
      </c>
      <c r="J365" s="232" t="str">
        <f>IF('WTR&amp;SWR'!I83="","",'WTR&amp;SWR'!I83)</f>
        <v/>
      </c>
      <c r="K365" s="232" t="str">
        <f>IF('WTR&amp;SWR'!J83="","",'WTR&amp;SWR'!J83)</f>
        <v/>
      </c>
      <c r="L365" s="232" t="str">
        <f>IF('WTR&amp;SWR'!K83="","",'WTR&amp;SWR'!K83)</f>
        <v/>
      </c>
      <c r="M365" s="232" t="str">
        <f>IF('WTR&amp;SWR'!L83="","",'WTR&amp;SWR'!L83)</f>
        <v/>
      </c>
      <c r="N365" s="232" t="str">
        <f>IF('WTR&amp;SWR'!M83="","",'WTR&amp;SWR'!M83)</f>
        <v/>
      </c>
      <c r="O365" s="232" t="str">
        <f>IF('WTR&amp;SWR'!N83="","",'WTR&amp;SWR'!N83)</f>
        <v/>
      </c>
      <c r="P365" s="232" t="str">
        <f>IF('WTR&amp;SWR'!O83="","",'WTR&amp;SWR'!O83)</f>
        <v/>
      </c>
      <c r="Q365" s="232" t="str">
        <f>IF('WTR&amp;SWR'!P83="","",'WTR&amp;SWR'!P83)</f>
        <v/>
      </c>
      <c r="R365" s="232" t="str">
        <f>IF('WTR&amp;SWR'!Q83="","",'WTR&amp;SWR'!Q83)</f>
        <v/>
      </c>
      <c r="S365" s="232" t="str">
        <f>IF('WTR&amp;SWR'!R83="","",'WTR&amp;SWR'!R83)</f>
        <v/>
      </c>
      <c r="T365" s="232" t="str">
        <f>IF('WTR&amp;SWR'!S83="","",'WTR&amp;SWR'!S83)</f>
        <v/>
      </c>
      <c r="U365" s="232"/>
      <c r="V365" s="232"/>
      <c r="W365" s="232"/>
      <c r="X365" s="232"/>
      <c r="Y365" s="232"/>
      <c r="Z365" s="232"/>
      <c r="AA365" s="221" t="str">
        <f>IF('WTR&amp;SWR'!AA83="","",'WTR&amp;SWR'!AA83)</f>
        <v/>
      </c>
      <c r="AB365" s="232" t="str">
        <f>IF('WTR&amp;SWR'!Z83="","",'WTR&amp;SWR'!Z83)</f>
        <v/>
      </c>
      <c r="AC365" s="232" t="str">
        <f>IF('WTR&amp;SWR'!AB83="","",'WTR&amp;SWR'!AB83)</f>
        <v/>
      </c>
      <c r="AD365" s="223">
        <f>IF('WTR&amp;SWR'!AC83="","",'WTR&amp;SWR'!AC83)</f>
        <v>180.9</v>
      </c>
      <c r="AE365" s="224" t="str">
        <f>IF('WTR&amp;SWR'!AD83="","",'WTR&amp;SWR'!AD83)</f>
        <v/>
      </c>
      <c r="AF365" s="257" t="str">
        <f>IF('WTR&amp;SWR'!AE83="","",'WTR&amp;SWR'!AE83)</f>
        <v/>
      </c>
    </row>
    <row r="366" spans="1:32" x14ac:dyDescent="0.15">
      <c r="A366" s="313" t="str">
        <f>IF('WTR&amp;SWR'!AE84="","","Print")</f>
        <v/>
      </c>
      <c r="B366" s="236" t="str">
        <f>IF('WTR&amp;SWR'!A84="","",'WTR&amp;SWR'!A84)</f>
        <v>30" ESVC SEWER MAIN, PER SDS-110</v>
      </c>
      <c r="C366" s="232" t="str">
        <f>IF('WTR&amp;SWR'!B84="","",'WTR&amp;SWR'!B84)</f>
        <v>LF</v>
      </c>
      <c r="D366" s="232" t="str">
        <f>IF('WTR&amp;SWR'!C84="","",'WTR&amp;SWR'!C84)</f>
        <v/>
      </c>
      <c r="E366" s="232" t="str">
        <f>IF('WTR&amp;SWR'!D84="","",'WTR&amp;SWR'!D84)</f>
        <v/>
      </c>
      <c r="F366" s="232" t="str">
        <f>IF('WTR&amp;SWR'!E84="","",'WTR&amp;SWR'!E84)</f>
        <v/>
      </c>
      <c r="G366" s="232" t="str">
        <f>IF('WTR&amp;SWR'!F84="","",'WTR&amp;SWR'!F84)</f>
        <v/>
      </c>
      <c r="H366" s="232" t="str">
        <f>IF('WTR&amp;SWR'!G84="","",'WTR&amp;SWR'!G84)</f>
        <v/>
      </c>
      <c r="I366" s="232" t="str">
        <f>IF('WTR&amp;SWR'!H84="","",'WTR&amp;SWR'!H84)</f>
        <v/>
      </c>
      <c r="J366" s="232" t="str">
        <f>IF('WTR&amp;SWR'!I84="","",'WTR&amp;SWR'!I84)</f>
        <v/>
      </c>
      <c r="K366" s="232" t="str">
        <f>IF('WTR&amp;SWR'!J84="","",'WTR&amp;SWR'!J84)</f>
        <v/>
      </c>
      <c r="L366" s="232" t="str">
        <f>IF('WTR&amp;SWR'!K84="","",'WTR&amp;SWR'!K84)</f>
        <v/>
      </c>
      <c r="M366" s="232" t="str">
        <f>IF('WTR&amp;SWR'!L84="","",'WTR&amp;SWR'!L84)</f>
        <v/>
      </c>
      <c r="N366" s="232" t="str">
        <f>IF('WTR&amp;SWR'!M84="","",'WTR&amp;SWR'!M84)</f>
        <v/>
      </c>
      <c r="O366" s="232" t="str">
        <f>IF('WTR&amp;SWR'!N84="","",'WTR&amp;SWR'!N84)</f>
        <v/>
      </c>
      <c r="P366" s="232" t="str">
        <f>IF('WTR&amp;SWR'!O84="","",'WTR&amp;SWR'!O84)</f>
        <v/>
      </c>
      <c r="Q366" s="232" t="str">
        <f>IF('WTR&amp;SWR'!P84="","",'WTR&amp;SWR'!P84)</f>
        <v/>
      </c>
      <c r="R366" s="232" t="str">
        <f>IF('WTR&amp;SWR'!Q84="","",'WTR&amp;SWR'!Q84)</f>
        <v/>
      </c>
      <c r="S366" s="232" t="str">
        <f>IF('WTR&amp;SWR'!R84="","",'WTR&amp;SWR'!R84)</f>
        <v/>
      </c>
      <c r="T366" s="232" t="str">
        <f>IF('WTR&amp;SWR'!S84="","",'WTR&amp;SWR'!S84)</f>
        <v/>
      </c>
      <c r="U366" s="232"/>
      <c r="V366" s="232"/>
      <c r="W366" s="232"/>
      <c r="X366" s="232"/>
      <c r="Y366" s="232"/>
      <c r="Z366" s="232"/>
      <c r="AA366" s="221" t="str">
        <f>IF('WTR&amp;SWR'!AA84="","",'WTR&amp;SWR'!AA84)</f>
        <v/>
      </c>
      <c r="AB366" s="232" t="str">
        <f>IF('WTR&amp;SWR'!Z84="","",'WTR&amp;SWR'!Z84)</f>
        <v/>
      </c>
      <c r="AC366" s="232" t="str">
        <f>IF('WTR&amp;SWR'!AB84="","",'WTR&amp;SWR'!AB84)</f>
        <v/>
      </c>
      <c r="AD366" s="223">
        <f>IF('WTR&amp;SWR'!AC84="","",'WTR&amp;SWR'!AC84)</f>
        <v>187.6</v>
      </c>
      <c r="AE366" s="224" t="str">
        <f>IF('WTR&amp;SWR'!AD84="","",'WTR&amp;SWR'!AD84)</f>
        <v/>
      </c>
      <c r="AF366" s="257" t="str">
        <f>IF('WTR&amp;SWR'!AE84="","",'WTR&amp;SWR'!AE84)</f>
        <v/>
      </c>
    </row>
    <row r="367" spans="1:32" x14ac:dyDescent="0.15">
      <c r="A367" s="313" t="str">
        <f>IF('WTR&amp;SWR'!AE85="","","Print")</f>
        <v/>
      </c>
      <c r="B367" s="236" t="str">
        <f>IF('WTR&amp;SWR'!A85="","",'WTR&amp;SWR'!A85)</f>
        <v>42" ESVC SEWER MAIN, PER SDS-110</v>
      </c>
      <c r="C367" s="232" t="str">
        <f>IF('WTR&amp;SWR'!B85="","",'WTR&amp;SWR'!B85)</f>
        <v>LF</v>
      </c>
      <c r="D367" s="232" t="str">
        <f>IF('WTR&amp;SWR'!C85="","",'WTR&amp;SWR'!C85)</f>
        <v/>
      </c>
      <c r="E367" s="232" t="str">
        <f>IF('WTR&amp;SWR'!D85="","",'WTR&amp;SWR'!D85)</f>
        <v/>
      </c>
      <c r="F367" s="232" t="str">
        <f>IF('WTR&amp;SWR'!E85="","",'WTR&amp;SWR'!E85)</f>
        <v/>
      </c>
      <c r="G367" s="232" t="str">
        <f>IF('WTR&amp;SWR'!F85="","",'WTR&amp;SWR'!F85)</f>
        <v/>
      </c>
      <c r="H367" s="232" t="str">
        <f>IF('WTR&amp;SWR'!G85="","",'WTR&amp;SWR'!G85)</f>
        <v/>
      </c>
      <c r="I367" s="232" t="str">
        <f>IF('WTR&amp;SWR'!H85="","",'WTR&amp;SWR'!H85)</f>
        <v/>
      </c>
      <c r="J367" s="232" t="str">
        <f>IF('WTR&amp;SWR'!I85="","",'WTR&amp;SWR'!I85)</f>
        <v/>
      </c>
      <c r="K367" s="232" t="str">
        <f>IF('WTR&amp;SWR'!J85="","",'WTR&amp;SWR'!J85)</f>
        <v/>
      </c>
      <c r="L367" s="232" t="str">
        <f>IF('WTR&amp;SWR'!K85="","",'WTR&amp;SWR'!K85)</f>
        <v/>
      </c>
      <c r="M367" s="232" t="str">
        <f>IF('WTR&amp;SWR'!L85="","",'WTR&amp;SWR'!L85)</f>
        <v/>
      </c>
      <c r="N367" s="232" t="str">
        <f>IF('WTR&amp;SWR'!M85="","",'WTR&amp;SWR'!M85)</f>
        <v/>
      </c>
      <c r="O367" s="232" t="str">
        <f>IF('WTR&amp;SWR'!N85="","",'WTR&amp;SWR'!N85)</f>
        <v/>
      </c>
      <c r="P367" s="232" t="str">
        <f>IF('WTR&amp;SWR'!O85="","",'WTR&amp;SWR'!O85)</f>
        <v/>
      </c>
      <c r="Q367" s="232" t="str">
        <f>IF('WTR&amp;SWR'!P85="","",'WTR&amp;SWR'!P85)</f>
        <v/>
      </c>
      <c r="R367" s="232" t="str">
        <f>IF('WTR&amp;SWR'!Q85="","",'WTR&amp;SWR'!Q85)</f>
        <v/>
      </c>
      <c r="S367" s="232" t="str">
        <f>IF('WTR&amp;SWR'!R85="","",'WTR&amp;SWR'!R85)</f>
        <v/>
      </c>
      <c r="T367" s="232" t="str">
        <f>IF('WTR&amp;SWR'!S85="","",'WTR&amp;SWR'!S85)</f>
        <v/>
      </c>
      <c r="U367" s="232"/>
      <c r="V367" s="232"/>
      <c r="W367" s="232"/>
      <c r="X367" s="232"/>
      <c r="Y367" s="232"/>
      <c r="Z367" s="232"/>
      <c r="AA367" s="221" t="str">
        <f>IF('WTR&amp;SWR'!AA85="","",'WTR&amp;SWR'!AA85)</f>
        <v/>
      </c>
      <c r="AB367" s="232" t="str">
        <f>IF('WTR&amp;SWR'!Z85="","",'WTR&amp;SWR'!Z85)</f>
        <v/>
      </c>
      <c r="AC367" s="232" t="str">
        <f>IF('WTR&amp;SWR'!AB85="","",'WTR&amp;SWR'!AB85)</f>
        <v/>
      </c>
      <c r="AD367" s="223">
        <f>IF('WTR&amp;SWR'!AC85="","",'WTR&amp;SWR'!AC85)</f>
        <v>207.7</v>
      </c>
      <c r="AE367" s="224" t="str">
        <f>IF('WTR&amp;SWR'!AD85="","",'WTR&amp;SWR'!AD85)</f>
        <v/>
      </c>
      <c r="AF367" s="257" t="str">
        <f>IF('WTR&amp;SWR'!AE85="","",'WTR&amp;SWR'!AE85)</f>
        <v/>
      </c>
    </row>
    <row r="368" spans="1:32" x14ac:dyDescent="0.15">
      <c r="A368" s="313" t="str">
        <f>IF('WTR&amp;SWR'!AE86="","","Print")</f>
        <v/>
      </c>
      <c r="B368" s="236" t="str">
        <f>IF('WTR&amp;SWR'!A86="","",'WTR&amp;SWR'!A86)</f>
        <v>48" ESVC SEWER MAIN, PER SDS-110</v>
      </c>
      <c r="C368" s="232" t="str">
        <f>IF('WTR&amp;SWR'!B86="","",'WTR&amp;SWR'!B86)</f>
        <v>LF</v>
      </c>
      <c r="D368" s="232" t="str">
        <f>IF('WTR&amp;SWR'!C86="","",'WTR&amp;SWR'!C86)</f>
        <v/>
      </c>
      <c r="E368" s="232" t="str">
        <f>IF('WTR&amp;SWR'!D86="","",'WTR&amp;SWR'!D86)</f>
        <v/>
      </c>
      <c r="F368" s="232" t="str">
        <f>IF('WTR&amp;SWR'!E86="","",'WTR&amp;SWR'!E86)</f>
        <v/>
      </c>
      <c r="G368" s="232" t="str">
        <f>IF('WTR&amp;SWR'!F86="","",'WTR&amp;SWR'!F86)</f>
        <v/>
      </c>
      <c r="H368" s="232" t="str">
        <f>IF('WTR&amp;SWR'!G86="","",'WTR&amp;SWR'!G86)</f>
        <v/>
      </c>
      <c r="I368" s="232" t="str">
        <f>IF('WTR&amp;SWR'!H86="","",'WTR&amp;SWR'!H86)</f>
        <v/>
      </c>
      <c r="J368" s="232" t="str">
        <f>IF('WTR&amp;SWR'!I86="","",'WTR&amp;SWR'!I86)</f>
        <v/>
      </c>
      <c r="K368" s="232" t="str">
        <f>IF('WTR&amp;SWR'!J86="","",'WTR&amp;SWR'!J86)</f>
        <v/>
      </c>
      <c r="L368" s="232" t="str">
        <f>IF('WTR&amp;SWR'!K86="","",'WTR&amp;SWR'!K86)</f>
        <v/>
      </c>
      <c r="M368" s="232" t="str">
        <f>IF('WTR&amp;SWR'!L86="","",'WTR&amp;SWR'!L86)</f>
        <v/>
      </c>
      <c r="N368" s="232" t="str">
        <f>IF('WTR&amp;SWR'!M86="","",'WTR&amp;SWR'!M86)</f>
        <v/>
      </c>
      <c r="O368" s="232" t="str">
        <f>IF('WTR&amp;SWR'!N86="","",'WTR&amp;SWR'!N86)</f>
        <v/>
      </c>
      <c r="P368" s="232" t="str">
        <f>IF('WTR&amp;SWR'!O86="","",'WTR&amp;SWR'!O86)</f>
        <v/>
      </c>
      <c r="Q368" s="232" t="str">
        <f>IF('WTR&amp;SWR'!P86="","",'WTR&amp;SWR'!P86)</f>
        <v/>
      </c>
      <c r="R368" s="232" t="str">
        <f>IF('WTR&amp;SWR'!Q86="","",'WTR&amp;SWR'!Q86)</f>
        <v/>
      </c>
      <c r="S368" s="232" t="str">
        <f>IF('WTR&amp;SWR'!R86="","",'WTR&amp;SWR'!R86)</f>
        <v/>
      </c>
      <c r="T368" s="232" t="str">
        <f>IF('WTR&amp;SWR'!S86="","",'WTR&amp;SWR'!S86)</f>
        <v/>
      </c>
      <c r="U368" s="232"/>
      <c r="V368" s="232"/>
      <c r="W368" s="232"/>
      <c r="X368" s="232"/>
      <c r="Y368" s="232"/>
      <c r="Z368" s="232"/>
      <c r="AA368" s="221" t="str">
        <f>IF('WTR&amp;SWR'!AA86="","",'WTR&amp;SWR'!AA86)</f>
        <v/>
      </c>
      <c r="AB368" s="232" t="str">
        <f>IF('WTR&amp;SWR'!Z86="","",'WTR&amp;SWR'!Z86)</f>
        <v/>
      </c>
      <c r="AC368" s="232" t="str">
        <f>IF('WTR&amp;SWR'!AB86="","",'WTR&amp;SWR'!AB86)</f>
        <v/>
      </c>
      <c r="AD368" s="223">
        <f>IF('WTR&amp;SWR'!AC86="","",'WTR&amp;SWR'!AC86)</f>
        <v>254.6</v>
      </c>
      <c r="AE368" s="224" t="str">
        <f>IF('WTR&amp;SWR'!AD86="","",'WTR&amp;SWR'!AD86)</f>
        <v/>
      </c>
      <c r="AF368" s="257" t="str">
        <f>IF('WTR&amp;SWR'!AE86="","",'WTR&amp;SWR'!AE86)</f>
        <v/>
      </c>
    </row>
    <row r="369" spans="1:50" x14ac:dyDescent="0.15">
      <c r="A369" s="313" t="str">
        <f>IF('WTR&amp;SWR'!AE87="","","Print")</f>
        <v/>
      </c>
      <c r="B369" s="236" t="str">
        <f>IF('WTR&amp;SWR'!A87="","",'WTR&amp;SWR'!A87)</f>
        <v>16" STEEL CASING</v>
      </c>
      <c r="C369" s="232" t="str">
        <f>IF('WTR&amp;SWR'!B87="","",'WTR&amp;SWR'!B87)</f>
        <v>LF</v>
      </c>
      <c r="D369" s="232" t="str">
        <f>IF('WTR&amp;SWR'!C87="","",'WTR&amp;SWR'!C87)</f>
        <v/>
      </c>
      <c r="E369" s="232" t="str">
        <f>IF('WTR&amp;SWR'!D87="","",'WTR&amp;SWR'!D87)</f>
        <v/>
      </c>
      <c r="F369" s="232" t="str">
        <f>IF('WTR&amp;SWR'!E87="","",'WTR&amp;SWR'!E87)</f>
        <v/>
      </c>
      <c r="G369" s="232" t="str">
        <f>IF('WTR&amp;SWR'!F87="","",'WTR&amp;SWR'!F87)</f>
        <v/>
      </c>
      <c r="H369" s="232" t="str">
        <f>IF('WTR&amp;SWR'!G87="","",'WTR&amp;SWR'!G87)</f>
        <v/>
      </c>
      <c r="I369" s="232" t="str">
        <f>IF('WTR&amp;SWR'!H87="","",'WTR&amp;SWR'!H87)</f>
        <v/>
      </c>
      <c r="J369" s="232" t="str">
        <f>IF('WTR&amp;SWR'!I87="","",'WTR&amp;SWR'!I87)</f>
        <v/>
      </c>
      <c r="K369" s="232" t="str">
        <f>IF('WTR&amp;SWR'!J87="","",'WTR&amp;SWR'!J87)</f>
        <v/>
      </c>
      <c r="L369" s="232" t="str">
        <f>IF('WTR&amp;SWR'!K87="","",'WTR&amp;SWR'!K87)</f>
        <v/>
      </c>
      <c r="M369" s="232" t="str">
        <f>IF('WTR&amp;SWR'!L87="","",'WTR&amp;SWR'!L87)</f>
        <v/>
      </c>
      <c r="N369" s="232" t="str">
        <f>IF('WTR&amp;SWR'!M87="","",'WTR&amp;SWR'!M87)</f>
        <v/>
      </c>
      <c r="O369" s="232" t="str">
        <f>IF('WTR&amp;SWR'!N87="","",'WTR&amp;SWR'!N87)</f>
        <v/>
      </c>
      <c r="P369" s="232" t="str">
        <f>IF('WTR&amp;SWR'!O87="","",'WTR&amp;SWR'!O87)</f>
        <v/>
      </c>
      <c r="Q369" s="232" t="str">
        <f>IF('WTR&amp;SWR'!P87="","",'WTR&amp;SWR'!P87)</f>
        <v/>
      </c>
      <c r="R369" s="232" t="str">
        <f>IF('WTR&amp;SWR'!Q87="","",'WTR&amp;SWR'!Q87)</f>
        <v/>
      </c>
      <c r="S369" s="232" t="str">
        <f>IF('WTR&amp;SWR'!R87="","",'WTR&amp;SWR'!R87)</f>
        <v/>
      </c>
      <c r="T369" s="232" t="str">
        <f>IF('WTR&amp;SWR'!S87="","",'WTR&amp;SWR'!S87)</f>
        <v/>
      </c>
      <c r="U369" s="232"/>
      <c r="V369" s="232"/>
      <c r="W369" s="232"/>
      <c r="X369" s="232"/>
      <c r="Y369" s="232"/>
      <c r="Z369" s="232"/>
      <c r="AA369" s="221" t="str">
        <f>IF('WTR&amp;SWR'!AA87="","",'WTR&amp;SWR'!AA87)</f>
        <v/>
      </c>
      <c r="AB369" s="232" t="str">
        <f>IF('WTR&amp;SWR'!Z87="","",'WTR&amp;SWR'!Z87)</f>
        <v/>
      </c>
      <c r="AC369" s="232" t="str">
        <f>IF('WTR&amp;SWR'!AB87="","",'WTR&amp;SWR'!AB87)</f>
        <v/>
      </c>
      <c r="AD369" s="223">
        <f>IF('WTR&amp;SWR'!AC87="","",'WTR&amp;SWR'!AC87)</f>
        <v>130.65</v>
      </c>
      <c r="AE369" s="224" t="str">
        <f>IF('WTR&amp;SWR'!AD87="","",'WTR&amp;SWR'!AD87)</f>
        <v/>
      </c>
      <c r="AF369" s="257" t="str">
        <f>IF('WTR&amp;SWR'!AE87="","",'WTR&amp;SWR'!AE87)</f>
        <v/>
      </c>
    </row>
    <row r="370" spans="1:50" x14ac:dyDescent="0.15">
      <c r="A370" s="313" t="str">
        <f>IF('WTR&amp;SWR'!AE88="","","Print")</f>
        <v/>
      </c>
      <c r="B370" s="236" t="str">
        <f>IF('WTR&amp;SWR'!A88="","",'WTR&amp;SWR'!A88)</f>
        <v>19" STEEL CASING</v>
      </c>
      <c r="C370" s="232" t="str">
        <f>IF('WTR&amp;SWR'!B88="","",'WTR&amp;SWR'!B88)</f>
        <v>LF</v>
      </c>
      <c r="D370" s="232" t="str">
        <f>IF('WTR&amp;SWR'!C88="","",'WTR&amp;SWR'!C88)</f>
        <v/>
      </c>
      <c r="E370" s="232" t="str">
        <f>IF('WTR&amp;SWR'!D88="","",'WTR&amp;SWR'!D88)</f>
        <v/>
      </c>
      <c r="F370" s="232" t="str">
        <f>IF('WTR&amp;SWR'!E88="","",'WTR&amp;SWR'!E88)</f>
        <v/>
      </c>
      <c r="G370" s="232" t="str">
        <f>IF('WTR&amp;SWR'!F88="","",'WTR&amp;SWR'!F88)</f>
        <v/>
      </c>
      <c r="H370" s="232" t="str">
        <f>IF('WTR&amp;SWR'!G88="","",'WTR&amp;SWR'!G88)</f>
        <v/>
      </c>
      <c r="I370" s="232" t="str">
        <f>IF('WTR&amp;SWR'!H88="","",'WTR&amp;SWR'!H88)</f>
        <v/>
      </c>
      <c r="J370" s="232" t="str">
        <f>IF('WTR&amp;SWR'!I88="","",'WTR&amp;SWR'!I88)</f>
        <v/>
      </c>
      <c r="K370" s="232" t="str">
        <f>IF('WTR&amp;SWR'!J88="","",'WTR&amp;SWR'!J88)</f>
        <v/>
      </c>
      <c r="L370" s="232" t="str">
        <f>IF('WTR&amp;SWR'!K88="","",'WTR&amp;SWR'!K88)</f>
        <v/>
      </c>
      <c r="M370" s="232" t="str">
        <f>IF('WTR&amp;SWR'!L88="","",'WTR&amp;SWR'!L88)</f>
        <v/>
      </c>
      <c r="N370" s="232" t="str">
        <f>IF('WTR&amp;SWR'!M88="","",'WTR&amp;SWR'!M88)</f>
        <v/>
      </c>
      <c r="O370" s="232" t="str">
        <f>IF('WTR&amp;SWR'!N88="","",'WTR&amp;SWR'!N88)</f>
        <v/>
      </c>
      <c r="P370" s="232" t="str">
        <f>IF('WTR&amp;SWR'!O88="","",'WTR&amp;SWR'!O88)</f>
        <v/>
      </c>
      <c r="Q370" s="232" t="str">
        <f>IF('WTR&amp;SWR'!P88="","",'WTR&amp;SWR'!P88)</f>
        <v/>
      </c>
      <c r="R370" s="232" t="str">
        <f>IF('WTR&amp;SWR'!Q88="","",'WTR&amp;SWR'!Q88)</f>
        <v/>
      </c>
      <c r="S370" s="232" t="str">
        <f>IF('WTR&amp;SWR'!R88="","",'WTR&amp;SWR'!R88)</f>
        <v/>
      </c>
      <c r="T370" s="232" t="str">
        <f>IF('WTR&amp;SWR'!S88="","",'WTR&amp;SWR'!S88)</f>
        <v/>
      </c>
      <c r="U370" s="232"/>
      <c r="V370" s="232"/>
      <c r="W370" s="232"/>
      <c r="X370" s="232"/>
      <c r="Y370" s="232"/>
      <c r="Z370" s="232"/>
      <c r="AA370" s="221" t="str">
        <f>IF('WTR&amp;SWR'!AA88="","",'WTR&amp;SWR'!AA88)</f>
        <v/>
      </c>
      <c r="AB370" s="232" t="str">
        <f>IF('WTR&amp;SWR'!Z88="","",'WTR&amp;SWR'!Z88)</f>
        <v/>
      </c>
      <c r="AC370" s="232" t="str">
        <f>IF('WTR&amp;SWR'!AB88="","",'WTR&amp;SWR'!AB88)</f>
        <v/>
      </c>
      <c r="AD370" s="223">
        <f>IF('WTR&amp;SWR'!AC88="","",'WTR&amp;SWR'!AC88)</f>
        <v>167.5</v>
      </c>
      <c r="AE370" s="224" t="str">
        <f>IF('WTR&amp;SWR'!AD88="","",'WTR&amp;SWR'!AD88)</f>
        <v/>
      </c>
      <c r="AF370" s="257" t="str">
        <f>IF('WTR&amp;SWR'!AE88="","",'WTR&amp;SWR'!AE88)</f>
        <v/>
      </c>
    </row>
    <row r="371" spans="1:50" x14ac:dyDescent="0.15">
      <c r="A371" s="313" t="str">
        <f>IF('WTR&amp;SWR'!AE89="","","Print")</f>
        <v/>
      </c>
      <c r="B371" s="236" t="str">
        <f>IF('WTR&amp;SWR'!A89="","",'WTR&amp;SWR'!A89)</f>
        <v>21" STEEL CASING</v>
      </c>
      <c r="C371" s="232" t="str">
        <f>IF('WTR&amp;SWR'!B89="","",'WTR&amp;SWR'!B89)</f>
        <v>LF</v>
      </c>
      <c r="D371" s="232" t="str">
        <f>IF('WTR&amp;SWR'!C89="","",'WTR&amp;SWR'!C89)</f>
        <v/>
      </c>
      <c r="E371" s="232" t="str">
        <f>IF('WTR&amp;SWR'!D89="","",'WTR&amp;SWR'!D89)</f>
        <v/>
      </c>
      <c r="F371" s="232" t="str">
        <f>IF('WTR&amp;SWR'!E89="","",'WTR&amp;SWR'!E89)</f>
        <v/>
      </c>
      <c r="G371" s="232" t="str">
        <f>IF('WTR&amp;SWR'!F89="","",'WTR&amp;SWR'!F89)</f>
        <v/>
      </c>
      <c r="H371" s="232" t="str">
        <f>IF('WTR&amp;SWR'!G89="","",'WTR&amp;SWR'!G89)</f>
        <v/>
      </c>
      <c r="I371" s="232" t="str">
        <f>IF('WTR&amp;SWR'!H89="","",'WTR&amp;SWR'!H89)</f>
        <v/>
      </c>
      <c r="J371" s="232" t="str">
        <f>IF('WTR&amp;SWR'!I89="","",'WTR&amp;SWR'!I89)</f>
        <v/>
      </c>
      <c r="K371" s="232" t="str">
        <f>IF('WTR&amp;SWR'!J89="","",'WTR&amp;SWR'!J89)</f>
        <v/>
      </c>
      <c r="L371" s="232" t="str">
        <f>IF('WTR&amp;SWR'!K89="","",'WTR&amp;SWR'!K89)</f>
        <v/>
      </c>
      <c r="M371" s="232" t="str">
        <f>IF('WTR&amp;SWR'!L89="","",'WTR&amp;SWR'!L89)</f>
        <v/>
      </c>
      <c r="N371" s="232" t="str">
        <f>IF('WTR&amp;SWR'!M89="","",'WTR&amp;SWR'!M89)</f>
        <v/>
      </c>
      <c r="O371" s="232" t="str">
        <f>IF('WTR&amp;SWR'!N89="","",'WTR&amp;SWR'!N89)</f>
        <v/>
      </c>
      <c r="P371" s="232" t="str">
        <f>IF('WTR&amp;SWR'!O89="","",'WTR&amp;SWR'!O89)</f>
        <v/>
      </c>
      <c r="Q371" s="232" t="str">
        <f>IF('WTR&amp;SWR'!P89="","",'WTR&amp;SWR'!P89)</f>
        <v/>
      </c>
      <c r="R371" s="232" t="str">
        <f>IF('WTR&amp;SWR'!Q89="","",'WTR&amp;SWR'!Q89)</f>
        <v/>
      </c>
      <c r="S371" s="232" t="str">
        <f>IF('WTR&amp;SWR'!R89="","",'WTR&amp;SWR'!R89)</f>
        <v/>
      </c>
      <c r="T371" s="232" t="str">
        <f>IF('WTR&amp;SWR'!S89="","",'WTR&amp;SWR'!S89)</f>
        <v/>
      </c>
      <c r="U371" s="232"/>
      <c r="V371" s="232"/>
      <c r="W371" s="232"/>
      <c r="X371" s="232"/>
      <c r="Y371" s="232"/>
      <c r="Z371" s="232"/>
      <c r="AA371" s="221" t="str">
        <f>IF('WTR&amp;SWR'!AA89="","",'WTR&amp;SWR'!AA89)</f>
        <v/>
      </c>
      <c r="AB371" s="232" t="str">
        <f>IF('WTR&amp;SWR'!Z89="","",'WTR&amp;SWR'!Z89)</f>
        <v/>
      </c>
      <c r="AC371" s="232" t="str">
        <f>IF('WTR&amp;SWR'!AB89="","",'WTR&amp;SWR'!AB89)</f>
        <v/>
      </c>
      <c r="AD371" s="223">
        <f>IF('WTR&amp;SWR'!AC89="","",'WTR&amp;SWR'!AC89)</f>
        <v>190.28</v>
      </c>
      <c r="AE371" s="224" t="str">
        <f>IF('WTR&amp;SWR'!AD89="","",'WTR&amp;SWR'!AD89)</f>
        <v/>
      </c>
      <c r="AF371" s="257" t="str">
        <f>IF('WTR&amp;SWR'!AE89="","",'WTR&amp;SWR'!AE89)</f>
        <v/>
      </c>
    </row>
    <row r="372" spans="1:50" x14ac:dyDescent="0.15">
      <c r="A372" s="313" t="str">
        <f>IF('WTR&amp;SWR'!AE90="","","Print")</f>
        <v/>
      </c>
      <c r="B372" s="236" t="str">
        <f>IF('WTR&amp;SWR'!A90="","",'WTR&amp;SWR'!A90)</f>
        <v>24" STEEL CASING</v>
      </c>
      <c r="C372" s="232" t="str">
        <f>IF('WTR&amp;SWR'!B90="","",'WTR&amp;SWR'!B90)</f>
        <v>LF</v>
      </c>
      <c r="D372" s="232" t="str">
        <f>IF('WTR&amp;SWR'!C90="","",'WTR&amp;SWR'!C90)</f>
        <v/>
      </c>
      <c r="E372" s="232" t="str">
        <f>IF('WTR&amp;SWR'!D90="","",'WTR&amp;SWR'!D90)</f>
        <v/>
      </c>
      <c r="F372" s="232" t="str">
        <f>IF('WTR&amp;SWR'!E90="","",'WTR&amp;SWR'!E90)</f>
        <v/>
      </c>
      <c r="G372" s="232" t="str">
        <f>IF('WTR&amp;SWR'!F90="","",'WTR&amp;SWR'!F90)</f>
        <v/>
      </c>
      <c r="H372" s="232" t="str">
        <f>IF('WTR&amp;SWR'!G90="","",'WTR&amp;SWR'!G90)</f>
        <v/>
      </c>
      <c r="I372" s="232" t="str">
        <f>IF('WTR&amp;SWR'!H90="","",'WTR&amp;SWR'!H90)</f>
        <v/>
      </c>
      <c r="J372" s="232" t="str">
        <f>IF('WTR&amp;SWR'!I90="","",'WTR&amp;SWR'!I90)</f>
        <v/>
      </c>
      <c r="K372" s="232" t="str">
        <f>IF('WTR&amp;SWR'!J90="","",'WTR&amp;SWR'!J90)</f>
        <v/>
      </c>
      <c r="L372" s="232" t="str">
        <f>IF('WTR&amp;SWR'!K90="","",'WTR&amp;SWR'!K90)</f>
        <v/>
      </c>
      <c r="M372" s="232" t="str">
        <f>IF('WTR&amp;SWR'!L90="","",'WTR&amp;SWR'!L90)</f>
        <v/>
      </c>
      <c r="N372" s="232" t="str">
        <f>IF('WTR&amp;SWR'!M90="","",'WTR&amp;SWR'!M90)</f>
        <v/>
      </c>
      <c r="O372" s="232" t="str">
        <f>IF('WTR&amp;SWR'!N90="","",'WTR&amp;SWR'!N90)</f>
        <v/>
      </c>
      <c r="P372" s="232" t="str">
        <f>IF('WTR&amp;SWR'!O90="","",'WTR&amp;SWR'!O90)</f>
        <v/>
      </c>
      <c r="Q372" s="232" t="str">
        <f>IF('WTR&amp;SWR'!P90="","",'WTR&amp;SWR'!P90)</f>
        <v/>
      </c>
      <c r="R372" s="232" t="str">
        <f>IF('WTR&amp;SWR'!Q90="","",'WTR&amp;SWR'!Q90)</f>
        <v/>
      </c>
      <c r="S372" s="232" t="str">
        <f>IF('WTR&amp;SWR'!R90="","",'WTR&amp;SWR'!R90)</f>
        <v/>
      </c>
      <c r="T372" s="232" t="str">
        <f>IF('WTR&amp;SWR'!S90="","",'WTR&amp;SWR'!S90)</f>
        <v/>
      </c>
      <c r="U372" s="232"/>
      <c r="V372" s="232"/>
      <c r="W372" s="232"/>
      <c r="X372" s="232"/>
      <c r="Y372" s="232"/>
      <c r="Z372" s="232"/>
      <c r="AA372" s="221" t="str">
        <f>IF('WTR&amp;SWR'!AA90="","",'WTR&amp;SWR'!AA90)</f>
        <v/>
      </c>
      <c r="AB372" s="232" t="str">
        <f>IF('WTR&amp;SWR'!Z90="","",'WTR&amp;SWR'!Z90)</f>
        <v/>
      </c>
      <c r="AC372" s="232" t="str">
        <f>IF('WTR&amp;SWR'!AB90="","",'WTR&amp;SWR'!AB90)</f>
        <v/>
      </c>
      <c r="AD372" s="223">
        <f>IF('WTR&amp;SWR'!AC90="","",'WTR&amp;SWR'!AC90)</f>
        <v>215.74</v>
      </c>
      <c r="AE372" s="224" t="str">
        <f>IF('WTR&amp;SWR'!AD90="","",'WTR&amp;SWR'!AD90)</f>
        <v/>
      </c>
      <c r="AF372" s="257" t="str">
        <f>IF('WTR&amp;SWR'!AE90="","",'WTR&amp;SWR'!AE90)</f>
        <v/>
      </c>
    </row>
    <row r="373" spans="1:50" x14ac:dyDescent="0.15">
      <c r="A373" s="313" t="str">
        <f>IF('WTR&amp;SWR'!AE91="","","Print")</f>
        <v/>
      </c>
      <c r="B373" s="236" t="str">
        <f>IF('WTR&amp;SWR'!A91="","",'WTR&amp;SWR'!A91)</f>
        <v>30" STEEL CASING</v>
      </c>
      <c r="C373" s="232" t="str">
        <f>IF('WTR&amp;SWR'!B91="","",'WTR&amp;SWR'!B91)</f>
        <v>LF</v>
      </c>
      <c r="D373" s="232" t="str">
        <f>IF('WTR&amp;SWR'!C91="","",'WTR&amp;SWR'!C91)</f>
        <v/>
      </c>
      <c r="E373" s="232" t="str">
        <f>IF('WTR&amp;SWR'!D91="","",'WTR&amp;SWR'!D91)</f>
        <v/>
      </c>
      <c r="F373" s="232" t="str">
        <f>IF('WTR&amp;SWR'!E91="","",'WTR&amp;SWR'!E91)</f>
        <v/>
      </c>
      <c r="G373" s="232" t="str">
        <f>IF('WTR&amp;SWR'!F91="","",'WTR&amp;SWR'!F91)</f>
        <v/>
      </c>
      <c r="H373" s="232" t="str">
        <f>IF('WTR&amp;SWR'!G91="","",'WTR&amp;SWR'!G91)</f>
        <v/>
      </c>
      <c r="I373" s="232" t="str">
        <f>IF('WTR&amp;SWR'!H91="","",'WTR&amp;SWR'!H91)</f>
        <v/>
      </c>
      <c r="J373" s="232" t="str">
        <f>IF('WTR&amp;SWR'!I91="","",'WTR&amp;SWR'!I91)</f>
        <v/>
      </c>
      <c r="K373" s="232" t="str">
        <f>IF('WTR&amp;SWR'!J91="","",'WTR&amp;SWR'!J91)</f>
        <v/>
      </c>
      <c r="L373" s="232" t="str">
        <f>IF('WTR&amp;SWR'!K91="","",'WTR&amp;SWR'!K91)</f>
        <v/>
      </c>
      <c r="M373" s="232" t="str">
        <f>IF('WTR&amp;SWR'!L91="","",'WTR&amp;SWR'!L91)</f>
        <v/>
      </c>
      <c r="N373" s="232" t="str">
        <f>IF('WTR&amp;SWR'!M91="","",'WTR&amp;SWR'!M91)</f>
        <v/>
      </c>
      <c r="O373" s="232" t="str">
        <f>IF('WTR&amp;SWR'!N91="","",'WTR&amp;SWR'!N91)</f>
        <v/>
      </c>
      <c r="P373" s="232" t="str">
        <f>IF('WTR&amp;SWR'!O91="","",'WTR&amp;SWR'!O91)</f>
        <v/>
      </c>
      <c r="Q373" s="232" t="str">
        <f>IF('WTR&amp;SWR'!P91="","",'WTR&amp;SWR'!P91)</f>
        <v/>
      </c>
      <c r="R373" s="232" t="str">
        <f>IF('WTR&amp;SWR'!Q91="","",'WTR&amp;SWR'!Q91)</f>
        <v/>
      </c>
      <c r="S373" s="232" t="str">
        <f>IF('WTR&amp;SWR'!R91="","",'WTR&amp;SWR'!R91)</f>
        <v/>
      </c>
      <c r="T373" s="232" t="str">
        <f>IF('WTR&amp;SWR'!S91="","",'WTR&amp;SWR'!S91)</f>
        <v/>
      </c>
      <c r="U373" s="232"/>
      <c r="V373" s="232"/>
      <c r="W373" s="232"/>
      <c r="X373" s="232"/>
      <c r="Y373" s="232"/>
      <c r="Z373" s="232"/>
      <c r="AA373" s="221" t="str">
        <f>IF('WTR&amp;SWR'!AA91="","",'WTR&amp;SWR'!AA91)</f>
        <v/>
      </c>
      <c r="AB373" s="232" t="str">
        <f>IF('WTR&amp;SWR'!Z91="","",'WTR&amp;SWR'!Z91)</f>
        <v/>
      </c>
      <c r="AC373" s="232" t="str">
        <f>IF('WTR&amp;SWR'!AB91="","",'WTR&amp;SWR'!AB91)</f>
        <v/>
      </c>
      <c r="AD373" s="223">
        <f>IF('WTR&amp;SWR'!AC91="","",'WTR&amp;SWR'!AC91)</f>
        <v>250.58</v>
      </c>
      <c r="AE373" s="224" t="str">
        <f>IF('WTR&amp;SWR'!AD91="","",'WTR&amp;SWR'!AD91)</f>
        <v/>
      </c>
      <c r="AF373" s="257" t="str">
        <f>IF('WTR&amp;SWR'!AE91="","",'WTR&amp;SWR'!AE91)</f>
        <v/>
      </c>
    </row>
    <row r="374" spans="1:50" x14ac:dyDescent="0.15">
      <c r="A374" s="313" t="str">
        <f>IF('WTR&amp;SWR'!AE92="","","Print")</f>
        <v/>
      </c>
      <c r="B374" s="236" t="str">
        <f>IF('WTR&amp;SWR'!A92="","",'WTR&amp;SWR'!A92)</f>
        <v>33" STEEL CASING</v>
      </c>
      <c r="C374" s="232" t="str">
        <f>IF('WTR&amp;SWR'!B92="","",'WTR&amp;SWR'!B92)</f>
        <v>LF</v>
      </c>
      <c r="D374" s="232" t="str">
        <f>IF('WTR&amp;SWR'!C92="","",'WTR&amp;SWR'!C92)</f>
        <v/>
      </c>
      <c r="E374" s="232" t="str">
        <f>IF('WTR&amp;SWR'!D92="","",'WTR&amp;SWR'!D92)</f>
        <v/>
      </c>
      <c r="F374" s="232" t="str">
        <f>IF('WTR&amp;SWR'!E92="","",'WTR&amp;SWR'!E92)</f>
        <v/>
      </c>
      <c r="G374" s="232" t="str">
        <f>IF('WTR&amp;SWR'!F92="","",'WTR&amp;SWR'!F92)</f>
        <v/>
      </c>
      <c r="H374" s="232" t="str">
        <f>IF('WTR&amp;SWR'!G92="","",'WTR&amp;SWR'!G92)</f>
        <v/>
      </c>
      <c r="I374" s="232" t="str">
        <f>IF('WTR&amp;SWR'!H92="","",'WTR&amp;SWR'!H92)</f>
        <v/>
      </c>
      <c r="J374" s="232" t="str">
        <f>IF('WTR&amp;SWR'!I92="","",'WTR&amp;SWR'!I92)</f>
        <v/>
      </c>
      <c r="K374" s="232" t="str">
        <f>IF('WTR&amp;SWR'!J92="","",'WTR&amp;SWR'!J92)</f>
        <v/>
      </c>
      <c r="L374" s="232" t="str">
        <f>IF('WTR&amp;SWR'!K92="","",'WTR&amp;SWR'!K92)</f>
        <v/>
      </c>
      <c r="M374" s="232" t="str">
        <f>IF('WTR&amp;SWR'!L92="","",'WTR&amp;SWR'!L92)</f>
        <v/>
      </c>
      <c r="N374" s="232" t="str">
        <f>IF('WTR&amp;SWR'!M92="","",'WTR&amp;SWR'!M92)</f>
        <v/>
      </c>
      <c r="O374" s="232" t="str">
        <f>IF('WTR&amp;SWR'!N92="","",'WTR&amp;SWR'!N92)</f>
        <v/>
      </c>
      <c r="P374" s="232" t="str">
        <f>IF('WTR&amp;SWR'!O92="","",'WTR&amp;SWR'!O92)</f>
        <v/>
      </c>
      <c r="Q374" s="232" t="str">
        <f>IF('WTR&amp;SWR'!P92="","",'WTR&amp;SWR'!P92)</f>
        <v/>
      </c>
      <c r="R374" s="232" t="str">
        <f>IF('WTR&amp;SWR'!Q92="","",'WTR&amp;SWR'!Q92)</f>
        <v/>
      </c>
      <c r="S374" s="232" t="str">
        <f>IF('WTR&amp;SWR'!R92="","",'WTR&amp;SWR'!R92)</f>
        <v/>
      </c>
      <c r="T374" s="232" t="str">
        <f>IF('WTR&amp;SWR'!S92="","",'WTR&amp;SWR'!S92)</f>
        <v/>
      </c>
      <c r="U374" s="232"/>
      <c r="V374" s="232"/>
      <c r="W374" s="232"/>
      <c r="X374" s="232"/>
      <c r="Y374" s="232"/>
      <c r="Z374" s="232"/>
      <c r="AA374" s="221" t="str">
        <f>IF('WTR&amp;SWR'!AA92="","",'WTR&amp;SWR'!AA92)</f>
        <v/>
      </c>
      <c r="AB374" s="232" t="str">
        <f>IF('WTR&amp;SWR'!Z92="","",'WTR&amp;SWR'!Z92)</f>
        <v/>
      </c>
      <c r="AC374" s="232" t="str">
        <f>IF('WTR&amp;SWR'!AB92="","",'WTR&amp;SWR'!AB92)</f>
        <v/>
      </c>
      <c r="AD374" s="223">
        <f>IF('WTR&amp;SWR'!AC92="","",'WTR&amp;SWR'!AC92)</f>
        <v>265.32</v>
      </c>
      <c r="AE374" s="224" t="str">
        <f>IF('WTR&amp;SWR'!AD92="","",'WTR&amp;SWR'!AD92)</f>
        <v/>
      </c>
      <c r="AF374" s="257" t="str">
        <f>IF('WTR&amp;SWR'!AE92="","",'WTR&amp;SWR'!AE92)</f>
        <v/>
      </c>
    </row>
    <row r="375" spans="1:50" x14ac:dyDescent="0.15">
      <c r="A375" s="313" t="str">
        <f>IF('WTR&amp;SWR'!AE93="","","Print")</f>
        <v/>
      </c>
      <c r="B375" s="236" t="str">
        <f>IF('WTR&amp;SWR'!A93="","",'WTR&amp;SWR'!A93)</f>
        <v>36" STEEL CASING</v>
      </c>
      <c r="C375" s="232" t="str">
        <f>IF('WTR&amp;SWR'!B93="","",'WTR&amp;SWR'!B93)</f>
        <v>LF</v>
      </c>
      <c r="D375" s="232" t="str">
        <f>IF('WTR&amp;SWR'!C93="","",'WTR&amp;SWR'!C93)</f>
        <v/>
      </c>
      <c r="E375" s="232" t="str">
        <f>IF('WTR&amp;SWR'!D93="","",'WTR&amp;SWR'!D93)</f>
        <v/>
      </c>
      <c r="F375" s="232" t="str">
        <f>IF('WTR&amp;SWR'!E93="","",'WTR&amp;SWR'!E93)</f>
        <v/>
      </c>
      <c r="G375" s="232" t="str">
        <f>IF('WTR&amp;SWR'!F93="","",'WTR&amp;SWR'!F93)</f>
        <v/>
      </c>
      <c r="H375" s="232" t="str">
        <f>IF('WTR&amp;SWR'!G93="","",'WTR&amp;SWR'!G93)</f>
        <v/>
      </c>
      <c r="I375" s="232" t="str">
        <f>IF('WTR&amp;SWR'!H93="","",'WTR&amp;SWR'!H93)</f>
        <v/>
      </c>
      <c r="J375" s="232" t="str">
        <f>IF('WTR&amp;SWR'!I93="","",'WTR&amp;SWR'!I93)</f>
        <v/>
      </c>
      <c r="K375" s="232" t="str">
        <f>IF('WTR&amp;SWR'!J93="","",'WTR&amp;SWR'!J93)</f>
        <v/>
      </c>
      <c r="L375" s="232" t="str">
        <f>IF('WTR&amp;SWR'!K93="","",'WTR&amp;SWR'!K93)</f>
        <v/>
      </c>
      <c r="M375" s="232" t="str">
        <f>IF('WTR&amp;SWR'!L93="","",'WTR&amp;SWR'!L93)</f>
        <v/>
      </c>
      <c r="N375" s="232" t="str">
        <f>IF('WTR&amp;SWR'!M93="","",'WTR&amp;SWR'!M93)</f>
        <v/>
      </c>
      <c r="O375" s="232" t="str">
        <f>IF('WTR&amp;SWR'!N93="","",'WTR&amp;SWR'!N93)</f>
        <v/>
      </c>
      <c r="P375" s="232" t="str">
        <f>IF('WTR&amp;SWR'!O93="","",'WTR&amp;SWR'!O93)</f>
        <v/>
      </c>
      <c r="Q375" s="232" t="str">
        <f>IF('WTR&amp;SWR'!P93="","",'WTR&amp;SWR'!P93)</f>
        <v/>
      </c>
      <c r="R375" s="232" t="str">
        <f>IF('WTR&amp;SWR'!Q93="","",'WTR&amp;SWR'!Q93)</f>
        <v/>
      </c>
      <c r="S375" s="232" t="str">
        <f>IF('WTR&amp;SWR'!R93="","",'WTR&amp;SWR'!R93)</f>
        <v/>
      </c>
      <c r="T375" s="232" t="str">
        <f>IF('WTR&amp;SWR'!S93="","",'WTR&amp;SWR'!S93)</f>
        <v/>
      </c>
      <c r="U375" s="232"/>
      <c r="V375" s="232"/>
      <c r="W375" s="232"/>
      <c r="X375" s="232"/>
      <c r="Y375" s="232"/>
      <c r="Z375" s="232"/>
      <c r="AA375" s="221" t="str">
        <f>IF('WTR&amp;SWR'!AA93="","",'WTR&amp;SWR'!AA93)</f>
        <v/>
      </c>
      <c r="AB375" s="232" t="str">
        <f>IF('WTR&amp;SWR'!Z93="","",'WTR&amp;SWR'!Z93)</f>
        <v/>
      </c>
      <c r="AC375" s="232" t="str">
        <f>IF('WTR&amp;SWR'!AB93="","",'WTR&amp;SWR'!AB93)</f>
        <v/>
      </c>
      <c r="AD375" s="223">
        <f>IF('WTR&amp;SWR'!AC93="","",'WTR&amp;SWR'!AC93)</f>
        <v>284.08</v>
      </c>
      <c r="AE375" s="224" t="str">
        <f>IF('WTR&amp;SWR'!AD93="","",'WTR&amp;SWR'!AD93)</f>
        <v/>
      </c>
      <c r="AF375" s="257" t="str">
        <f>IF('WTR&amp;SWR'!AE93="","",'WTR&amp;SWR'!AE93)</f>
        <v/>
      </c>
    </row>
    <row r="376" spans="1:50" x14ac:dyDescent="0.15">
      <c r="A376" s="313" t="str">
        <f>IF('WTR&amp;SWR'!AE94="","","Print")</f>
        <v/>
      </c>
      <c r="B376" s="236" t="str">
        <f>IF('WTR&amp;SWR'!A94="","",'WTR&amp;SWR'!A94)</f>
        <v>39" STEEL CASING</v>
      </c>
      <c r="C376" s="232" t="str">
        <f>IF('WTR&amp;SWR'!B94="","",'WTR&amp;SWR'!B94)</f>
        <v>LF</v>
      </c>
      <c r="D376" s="232" t="str">
        <f>IF('WTR&amp;SWR'!C94="","",'WTR&amp;SWR'!C94)</f>
        <v/>
      </c>
      <c r="E376" s="232" t="str">
        <f>IF('WTR&amp;SWR'!D94="","",'WTR&amp;SWR'!D94)</f>
        <v/>
      </c>
      <c r="F376" s="232" t="str">
        <f>IF('WTR&amp;SWR'!E94="","",'WTR&amp;SWR'!E94)</f>
        <v/>
      </c>
      <c r="G376" s="232" t="str">
        <f>IF('WTR&amp;SWR'!F94="","",'WTR&amp;SWR'!F94)</f>
        <v/>
      </c>
      <c r="H376" s="232" t="str">
        <f>IF('WTR&amp;SWR'!G94="","",'WTR&amp;SWR'!G94)</f>
        <v/>
      </c>
      <c r="I376" s="232" t="str">
        <f>IF('WTR&amp;SWR'!H94="","",'WTR&amp;SWR'!H94)</f>
        <v/>
      </c>
      <c r="J376" s="232" t="str">
        <f>IF('WTR&amp;SWR'!I94="","",'WTR&amp;SWR'!I94)</f>
        <v/>
      </c>
      <c r="K376" s="232" t="str">
        <f>IF('WTR&amp;SWR'!J94="","",'WTR&amp;SWR'!J94)</f>
        <v/>
      </c>
      <c r="L376" s="232" t="str">
        <f>IF('WTR&amp;SWR'!K94="","",'WTR&amp;SWR'!K94)</f>
        <v/>
      </c>
      <c r="M376" s="232" t="str">
        <f>IF('WTR&amp;SWR'!L94="","",'WTR&amp;SWR'!L94)</f>
        <v/>
      </c>
      <c r="N376" s="232" t="str">
        <f>IF('WTR&amp;SWR'!M94="","",'WTR&amp;SWR'!M94)</f>
        <v/>
      </c>
      <c r="O376" s="232" t="str">
        <f>IF('WTR&amp;SWR'!N94="","",'WTR&amp;SWR'!N94)</f>
        <v/>
      </c>
      <c r="P376" s="232" t="str">
        <f>IF('WTR&amp;SWR'!O94="","",'WTR&amp;SWR'!O94)</f>
        <v/>
      </c>
      <c r="Q376" s="232" t="str">
        <f>IF('WTR&amp;SWR'!P94="","",'WTR&amp;SWR'!P94)</f>
        <v/>
      </c>
      <c r="R376" s="232" t="str">
        <f>IF('WTR&amp;SWR'!Q94="","",'WTR&amp;SWR'!Q94)</f>
        <v/>
      </c>
      <c r="S376" s="232" t="str">
        <f>IF('WTR&amp;SWR'!R94="","",'WTR&amp;SWR'!R94)</f>
        <v/>
      </c>
      <c r="T376" s="232" t="str">
        <f>IF('WTR&amp;SWR'!S94="","",'WTR&amp;SWR'!S94)</f>
        <v/>
      </c>
      <c r="U376" s="232"/>
      <c r="V376" s="232"/>
      <c r="W376" s="232"/>
      <c r="X376" s="232"/>
      <c r="Y376" s="232"/>
      <c r="Z376" s="232"/>
      <c r="AA376" s="221" t="str">
        <f>IF('WTR&amp;SWR'!AA94="","",'WTR&amp;SWR'!AA94)</f>
        <v/>
      </c>
      <c r="AB376" s="232" t="str">
        <f>IF('WTR&amp;SWR'!Z94="","",'WTR&amp;SWR'!Z94)</f>
        <v/>
      </c>
      <c r="AC376" s="232" t="str">
        <f>IF('WTR&amp;SWR'!AB94="","",'WTR&amp;SWR'!AB94)</f>
        <v/>
      </c>
      <c r="AD376" s="223">
        <f>IF('WTR&amp;SWR'!AC94="","",'WTR&amp;SWR'!AC94)</f>
        <v>301.5</v>
      </c>
      <c r="AE376" s="224" t="str">
        <f>IF('WTR&amp;SWR'!AD94="","",'WTR&amp;SWR'!AD94)</f>
        <v/>
      </c>
      <c r="AF376" s="257" t="str">
        <f>IF('WTR&amp;SWR'!AE94="","",'WTR&amp;SWR'!AE94)</f>
        <v/>
      </c>
    </row>
    <row r="377" spans="1:50" x14ac:dyDescent="0.15">
      <c r="A377" s="313" t="str">
        <f>IF('WTR&amp;SWR'!AE95="","","Print")</f>
        <v/>
      </c>
      <c r="B377" s="236" t="str">
        <f>IF('WTR&amp;SWR'!A95="","",'WTR&amp;SWR'!A95)</f>
        <v>42" STEEL CASING</v>
      </c>
      <c r="C377" s="232" t="str">
        <f>IF('WTR&amp;SWR'!B95="","",'WTR&amp;SWR'!B95)</f>
        <v>LF</v>
      </c>
      <c r="D377" s="232" t="str">
        <f>IF('WTR&amp;SWR'!C95="","",'WTR&amp;SWR'!C95)</f>
        <v/>
      </c>
      <c r="E377" s="232" t="str">
        <f>IF('WTR&amp;SWR'!D95="","",'WTR&amp;SWR'!D95)</f>
        <v/>
      </c>
      <c r="F377" s="232" t="str">
        <f>IF('WTR&amp;SWR'!E95="","",'WTR&amp;SWR'!E95)</f>
        <v/>
      </c>
      <c r="G377" s="232" t="str">
        <f>IF('WTR&amp;SWR'!F95="","",'WTR&amp;SWR'!F95)</f>
        <v/>
      </c>
      <c r="H377" s="232" t="str">
        <f>IF('WTR&amp;SWR'!G95="","",'WTR&amp;SWR'!G95)</f>
        <v/>
      </c>
      <c r="I377" s="232" t="str">
        <f>IF('WTR&amp;SWR'!H95="","",'WTR&amp;SWR'!H95)</f>
        <v/>
      </c>
      <c r="J377" s="232" t="str">
        <f>IF('WTR&amp;SWR'!I95="","",'WTR&amp;SWR'!I95)</f>
        <v/>
      </c>
      <c r="K377" s="232" t="str">
        <f>IF('WTR&amp;SWR'!J95="","",'WTR&amp;SWR'!J95)</f>
        <v/>
      </c>
      <c r="L377" s="232" t="str">
        <f>IF('WTR&amp;SWR'!K95="","",'WTR&amp;SWR'!K95)</f>
        <v/>
      </c>
      <c r="M377" s="232" t="str">
        <f>IF('WTR&amp;SWR'!L95="","",'WTR&amp;SWR'!L95)</f>
        <v/>
      </c>
      <c r="N377" s="232" t="str">
        <f>IF('WTR&amp;SWR'!M95="","",'WTR&amp;SWR'!M95)</f>
        <v/>
      </c>
      <c r="O377" s="232" t="str">
        <f>IF('WTR&amp;SWR'!N95="","",'WTR&amp;SWR'!N95)</f>
        <v/>
      </c>
      <c r="P377" s="232" t="str">
        <f>IF('WTR&amp;SWR'!O95="","",'WTR&amp;SWR'!O95)</f>
        <v/>
      </c>
      <c r="Q377" s="232" t="str">
        <f>IF('WTR&amp;SWR'!P95="","",'WTR&amp;SWR'!P95)</f>
        <v/>
      </c>
      <c r="R377" s="232" t="str">
        <f>IF('WTR&amp;SWR'!Q95="","",'WTR&amp;SWR'!Q95)</f>
        <v/>
      </c>
      <c r="S377" s="232" t="str">
        <f>IF('WTR&amp;SWR'!R95="","",'WTR&amp;SWR'!R95)</f>
        <v/>
      </c>
      <c r="T377" s="232" t="str">
        <f>IF('WTR&amp;SWR'!S95="","",'WTR&amp;SWR'!S95)</f>
        <v/>
      </c>
      <c r="U377" s="232"/>
      <c r="V377" s="232"/>
      <c r="W377" s="232"/>
      <c r="X377" s="232"/>
      <c r="Y377" s="232"/>
      <c r="Z377" s="232"/>
      <c r="AA377" s="221" t="str">
        <f>IF('WTR&amp;SWR'!AA95="","",'WTR&amp;SWR'!AA95)</f>
        <v/>
      </c>
      <c r="AB377" s="232" t="str">
        <f>IF('WTR&amp;SWR'!Z95="","",'WTR&amp;SWR'!Z95)</f>
        <v/>
      </c>
      <c r="AC377" s="232" t="str">
        <f>IF('WTR&amp;SWR'!AB95="","",'WTR&amp;SWR'!AB95)</f>
        <v/>
      </c>
      <c r="AD377" s="223">
        <f>IF('WTR&amp;SWR'!AC95="","",'WTR&amp;SWR'!AC95)</f>
        <v>347.06</v>
      </c>
      <c r="AE377" s="224" t="str">
        <f>IF('WTR&amp;SWR'!AD95="","",'WTR&amp;SWR'!AD95)</f>
        <v/>
      </c>
      <c r="AF377" s="257" t="str">
        <f>IF('WTR&amp;SWR'!AE95="","",'WTR&amp;SWR'!AE95)</f>
        <v/>
      </c>
    </row>
    <row r="378" spans="1:50" s="171" customFormat="1" x14ac:dyDescent="0.15">
      <c r="A378" s="313" t="str">
        <f>IF('WTR&amp;SWR'!AE96="","","Print")</f>
        <v/>
      </c>
      <c r="B378" s="236" t="str">
        <f>IF('WTR&amp;SWR'!A96="","",'WTR&amp;SWR'!A96)</f>
        <v>48" STEEL CASING</v>
      </c>
      <c r="C378" s="232" t="str">
        <f>IF('WTR&amp;SWR'!B96="","",'WTR&amp;SWR'!B96)</f>
        <v>LF</v>
      </c>
      <c r="D378" s="232" t="str">
        <f>IF('WTR&amp;SWR'!C96="","",'WTR&amp;SWR'!C96)</f>
        <v/>
      </c>
      <c r="E378" s="232" t="str">
        <f>IF('WTR&amp;SWR'!D96="","",'WTR&amp;SWR'!D96)</f>
        <v/>
      </c>
      <c r="F378" s="232" t="str">
        <f>IF('WTR&amp;SWR'!E96="","",'WTR&amp;SWR'!E96)</f>
        <v/>
      </c>
      <c r="G378" s="232" t="str">
        <f>IF('WTR&amp;SWR'!F96="","",'WTR&amp;SWR'!F96)</f>
        <v/>
      </c>
      <c r="H378" s="232" t="str">
        <f>IF('WTR&amp;SWR'!G96="","",'WTR&amp;SWR'!G96)</f>
        <v/>
      </c>
      <c r="I378" s="232" t="str">
        <f>IF('WTR&amp;SWR'!H96="","",'WTR&amp;SWR'!H96)</f>
        <v/>
      </c>
      <c r="J378" s="232" t="str">
        <f>IF('WTR&amp;SWR'!I96="","",'WTR&amp;SWR'!I96)</f>
        <v/>
      </c>
      <c r="K378" s="232" t="str">
        <f>IF('WTR&amp;SWR'!J96="","",'WTR&amp;SWR'!J96)</f>
        <v/>
      </c>
      <c r="L378" s="232" t="str">
        <f>IF('WTR&amp;SWR'!K96="","",'WTR&amp;SWR'!K96)</f>
        <v/>
      </c>
      <c r="M378" s="232" t="str">
        <f>IF('WTR&amp;SWR'!L96="","",'WTR&amp;SWR'!L96)</f>
        <v/>
      </c>
      <c r="N378" s="232" t="str">
        <f>IF('WTR&amp;SWR'!M96="","",'WTR&amp;SWR'!M96)</f>
        <v/>
      </c>
      <c r="O378" s="232" t="str">
        <f>IF('WTR&amp;SWR'!N96="","",'WTR&amp;SWR'!N96)</f>
        <v/>
      </c>
      <c r="P378" s="232" t="str">
        <f>IF('WTR&amp;SWR'!O96="","",'WTR&amp;SWR'!O96)</f>
        <v/>
      </c>
      <c r="Q378" s="232" t="str">
        <f>IF('WTR&amp;SWR'!P96="","",'WTR&amp;SWR'!P96)</f>
        <v/>
      </c>
      <c r="R378" s="232" t="str">
        <f>IF('WTR&amp;SWR'!Q96="","",'WTR&amp;SWR'!Q96)</f>
        <v/>
      </c>
      <c r="S378" s="232" t="str">
        <f>IF('WTR&amp;SWR'!R96="","",'WTR&amp;SWR'!R96)</f>
        <v/>
      </c>
      <c r="T378" s="232" t="str">
        <f>IF('WTR&amp;SWR'!S96="","",'WTR&amp;SWR'!S96)</f>
        <v/>
      </c>
      <c r="U378" s="232"/>
      <c r="V378" s="232"/>
      <c r="W378" s="232"/>
      <c r="X378" s="232"/>
      <c r="Y378" s="232"/>
      <c r="Z378" s="232"/>
      <c r="AA378" s="221" t="str">
        <f>IF('WTR&amp;SWR'!AA96="","",'WTR&amp;SWR'!AA96)</f>
        <v/>
      </c>
      <c r="AB378" s="232" t="str">
        <f>IF('WTR&amp;SWR'!Z96="","",'WTR&amp;SWR'!Z96)</f>
        <v/>
      </c>
      <c r="AC378" s="232" t="str">
        <f>IF('WTR&amp;SWR'!AB96="","",'WTR&amp;SWR'!AB96)</f>
        <v/>
      </c>
      <c r="AD378" s="223">
        <f>IF('WTR&amp;SWR'!AC96="","",'WTR&amp;SWR'!AC96)</f>
        <v>383.24</v>
      </c>
      <c r="AE378" s="224" t="str">
        <f>IF('WTR&amp;SWR'!AD96="","",'WTR&amp;SWR'!AD96)</f>
        <v/>
      </c>
      <c r="AF378" s="257" t="str">
        <f>IF('WTR&amp;SWR'!AE96="","",'WTR&amp;SWR'!AE96)</f>
        <v/>
      </c>
      <c r="AH378" s="164"/>
      <c r="AI378" s="164"/>
      <c r="AJ378" s="164"/>
      <c r="AK378" s="164"/>
      <c r="AL378" s="164"/>
      <c r="AM378" s="164"/>
      <c r="AN378" s="164"/>
      <c r="AO378" s="164"/>
      <c r="AP378" s="164"/>
      <c r="AQ378" s="164"/>
      <c r="AR378" s="164"/>
      <c r="AS378" s="164"/>
      <c r="AT378" s="164"/>
      <c r="AU378" s="164"/>
      <c r="AV378" s="164"/>
      <c r="AW378" s="164"/>
      <c r="AX378" s="164"/>
    </row>
    <row r="379" spans="1:50" s="171" customFormat="1" x14ac:dyDescent="0.15">
      <c r="A379" s="313" t="str">
        <f>IF('WTR&amp;SWR'!AE97="","","Print")</f>
        <v/>
      </c>
      <c r="B379" s="236" t="str">
        <f>IF('WTR&amp;SWR'!A97="","",'WTR&amp;SWR'!A97)</f>
        <v>52" STEEL CASING</v>
      </c>
      <c r="C379" s="232" t="str">
        <f>IF('WTR&amp;SWR'!B97="","",'WTR&amp;SWR'!B97)</f>
        <v>LF</v>
      </c>
      <c r="D379" s="232" t="str">
        <f>IF('WTR&amp;SWR'!C97="","",'WTR&amp;SWR'!C97)</f>
        <v/>
      </c>
      <c r="E379" s="232" t="str">
        <f>IF('WTR&amp;SWR'!D97="","",'WTR&amp;SWR'!D97)</f>
        <v/>
      </c>
      <c r="F379" s="232" t="str">
        <f>IF('WTR&amp;SWR'!E97="","",'WTR&amp;SWR'!E97)</f>
        <v/>
      </c>
      <c r="G379" s="232" t="str">
        <f>IF('WTR&amp;SWR'!F97="","",'WTR&amp;SWR'!F97)</f>
        <v/>
      </c>
      <c r="H379" s="232" t="str">
        <f>IF('WTR&amp;SWR'!G97="","",'WTR&amp;SWR'!G97)</f>
        <v/>
      </c>
      <c r="I379" s="232" t="str">
        <f>IF('WTR&amp;SWR'!H97="","",'WTR&amp;SWR'!H97)</f>
        <v/>
      </c>
      <c r="J379" s="232" t="str">
        <f>IF('WTR&amp;SWR'!I97="","",'WTR&amp;SWR'!I97)</f>
        <v/>
      </c>
      <c r="K379" s="232" t="str">
        <f>IF('WTR&amp;SWR'!J97="","",'WTR&amp;SWR'!J97)</f>
        <v/>
      </c>
      <c r="L379" s="232" t="str">
        <f>IF('WTR&amp;SWR'!K97="","",'WTR&amp;SWR'!K97)</f>
        <v/>
      </c>
      <c r="M379" s="232" t="str">
        <f>IF('WTR&amp;SWR'!L97="","",'WTR&amp;SWR'!L97)</f>
        <v/>
      </c>
      <c r="N379" s="232" t="str">
        <f>IF('WTR&amp;SWR'!M97="","",'WTR&amp;SWR'!M97)</f>
        <v/>
      </c>
      <c r="O379" s="232" t="str">
        <f>IF('WTR&amp;SWR'!N97="","",'WTR&amp;SWR'!N97)</f>
        <v/>
      </c>
      <c r="P379" s="232" t="str">
        <f>IF('WTR&amp;SWR'!O97="","",'WTR&amp;SWR'!O97)</f>
        <v/>
      </c>
      <c r="Q379" s="232" t="str">
        <f>IF('WTR&amp;SWR'!P97="","",'WTR&amp;SWR'!P97)</f>
        <v/>
      </c>
      <c r="R379" s="232" t="str">
        <f>IF('WTR&amp;SWR'!Q97="","",'WTR&amp;SWR'!Q97)</f>
        <v/>
      </c>
      <c r="S379" s="232" t="str">
        <f>IF('WTR&amp;SWR'!R97="","",'WTR&amp;SWR'!R97)</f>
        <v/>
      </c>
      <c r="T379" s="232" t="str">
        <f>IF('WTR&amp;SWR'!S97="","",'WTR&amp;SWR'!S97)</f>
        <v/>
      </c>
      <c r="U379" s="232"/>
      <c r="V379" s="232"/>
      <c r="W379" s="232"/>
      <c r="X379" s="232"/>
      <c r="Y379" s="232"/>
      <c r="Z379" s="232"/>
      <c r="AA379" s="221" t="str">
        <f>IF('WTR&amp;SWR'!AA97="","",'WTR&amp;SWR'!AA97)</f>
        <v/>
      </c>
      <c r="AB379" s="232" t="str">
        <f>IF('WTR&amp;SWR'!Z97="","",'WTR&amp;SWR'!Z97)</f>
        <v/>
      </c>
      <c r="AC379" s="232" t="str">
        <f>IF('WTR&amp;SWR'!AB97="","",'WTR&amp;SWR'!AB97)</f>
        <v/>
      </c>
      <c r="AD379" s="223">
        <f>IF('WTR&amp;SWR'!AC97="","",'WTR&amp;SWR'!AC97)</f>
        <v>419.42</v>
      </c>
      <c r="AE379" s="224" t="str">
        <f>IF('WTR&amp;SWR'!AD97="","",'WTR&amp;SWR'!AD97)</f>
        <v/>
      </c>
      <c r="AF379" s="257" t="str">
        <f>IF('WTR&amp;SWR'!AE97="","",'WTR&amp;SWR'!AE97)</f>
        <v/>
      </c>
      <c r="AH379" s="164"/>
      <c r="AI379" s="164"/>
      <c r="AJ379" s="164"/>
      <c r="AK379" s="164"/>
      <c r="AL379" s="164"/>
      <c r="AM379" s="164"/>
      <c r="AN379" s="164"/>
      <c r="AO379" s="164"/>
      <c r="AP379" s="164"/>
      <c r="AQ379" s="164"/>
      <c r="AR379" s="164"/>
      <c r="AS379" s="164"/>
      <c r="AT379" s="164"/>
      <c r="AU379" s="164"/>
      <c r="AV379" s="164"/>
      <c r="AW379" s="164"/>
      <c r="AX379" s="164"/>
    </row>
    <row r="380" spans="1:50" s="171" customFormat="1" x14ac:dyDescent="0.15">
      <c r="A380" s="313" t="str">
        <f>IF('WTR&amp;SWR'!AE98="","","Print")</f>
        <v/>
      </c>
      <c r="B380" s="236" t="str">
        <f>IF('WTR&amp;SWR'!A98="","",'WTR&amp;SWR'!A98)</f>
        <v>60" STEEL CASING</v>
      </c>
      <c r="C380" s="232" t="str">
        <f>IF('WTR&amp;SWR'!B98="","",'WTR&amp;SWR'!B98)</f>
        <v>LF</v>
      </c>
      <c r="D380" s="232" t="str">
        <f>IF('WTR&amp;SWR'!C98="","",'WTR&amp;SWR'!C98)</f>
        <v/>
      </c>
      <c r="E380" s="232" t="str">
        <f>IF('WTR&amp;SWR'!D98="","",'WTR&amp;SWR'!D98)</f>
        <v/>
      </c>
      <c r="F380" s="232" t="str">
        <f>IF('WTR&amp;SWR'!E98="","",'WTR&amp;SWR'!E98)</f>
        <v/>
      </c>
      <c r="G380" s="232" t="str">
        <f>IF('WTR&amp;SWR'!F98="","",'WTR&amp;SWR'!F98)</f>
        <v/>
      </c>
      <c r="H380" s="232" t="str">
        <f>IF('WTR&amp;SWR'!G98="","",'WTR&amp;SWR'!G98)</f>
        <v/>
      </c>
      <c r="I380" s="232" t="str">
        <f>IF('WTR&amp;SWR'!H98="","",'WTR&amp;SWR'!H98)</f>
        <v/>
      </c>
      <c r="J380" s="232" t="str">
        <f>IF('WTR&amp;SWR'!I98="","",'WTR&amp;SWR'!I98)</f>
        <v/>
      </c>
      <c r="K380" s="232" t="str">
        <f>IF('WTR&amp;SWR'!J98="","",'WTR&amp;SWR'!J98)</f>
        <v/>
      </c>
      <c r="L380" s="232" t="str">
        <f>IF('WTR&amp;SWR'!K98="","",'WTR&amp;SWR'!K98)</f>
        <v/>
      </c>
      <c r="M380" s="232" t="str">
        <f>IF('WTR&amp;SWR'!L98="","",'WTR&amp;SWR'!L98)</f>
        <v/>
      </c>
      <c r="N380" s="232" t="str">
        <f>IF('WTR&amp;SWR'!M98="","",'WTR&amp;SWR'!M98)</f>
        <v/>
      </c>
      <c r="O380" s="232" t="str">
        <f>IF('WTR&amp;SWR'!N98="","",'WTR&amp;SWR'!N98)</f>
        <v/>
      </c>
      <c r="P380" s="232" t="str">
        <f>IF('WTR&amp;SWR'!O98="","",'WTR&amp;SWR'!O98)</f>
        <v/>
      </c>
      <c r="Q380" s="232" t="str">
        <f>IF('WTR&amp;SWR'!P98="","",'WTR&amp;SWR'!P98)</f>
        <v/>
      </c>
      <c r="R380" s="232" t="str">
        <f>IF('WTR&amp;SWR'!Q98="","",'WTR&amp;SWR'!Q98)</f>
        <v/>
      </c>
      <c r="S380" s="232" t="str">
        <f>IF('WTR&amp;SWR'!R98="","",'WTR&amp;SWR'!R98)</f>
        <v/>
      </c>
      <c r="T380" s="232" t="str">
        <f>IF('WTR&amp;SWR'!S98="","",'WTR&amp;SWR'!S98)</f>
        <v/>
      </c>
      <c r="U380" s="232"/>
      <c r="V380" s="232"/>
      <c r="W380" s="232"/>
      <c r="X380" s="232"/>
      <c r="Y380" s="232"/>
      <c r="Z380" s="232"/>
      <c r="AA380" s="221" t="str">
        <f>IF('WTR&amp;SWR'!AA98="","",'WTR&amp;SWR'!AA98)</f>
        <v/>
      </c>
      <c r="AB380" s="232" t="str">
        <f>IF('WTR&amp;SWR'!Z98="","",'WTR&amp;SWR'!Z98)</f>
        <v/>
      </c>
      <c r="AC380" s="232" t="str">
        <f>IF('WTR&amp;SWR'!AB98="","",'WTR&amp;SWR'!AB98)</f>
        <v/>
      </c>
      <c r="AD380" s="223">
        <f>IF('WTR&amp;SWR'!AC98="","",'WTR&amp;SWR'!AC98)</f>
        <v>482.4</v>
      </c>
      <c r="AE380" s="224" t="str">
        <f>IF('WTR&amp;SWR'!AD98="","",'WTR&amp;SWR'!AD98)</f>
        <v/>
      </c>
      <c r="AF380" s="257" t="str">
        <f>IF('WTR&amp;SWR'!AE98="","",'WTR&amp;SWR'!AE98)</f>
        <v/>
      </c>
      <c r="AH380" s="164"/>
      <c r="AI380" s="164"/>
      <c r="AJ380" s="164"/>
      <c r="AK380" s="164"/>
      <c r="AL380" s="164"/>
      <c r="AM380" s="164"/>
      <c r="AN380" s="164"/>
      <c r="AO380" s="164"/>
      <c r="AP380" s="164"/>
      <c r="AQ380" s="164"/>
      <c r="AR380" s="164"/>
      <c r="AS380" s="164"/>
      <c r="AT380" s="164"/>
      <c r="AU380" s="164"/>
      <c r="AV380" s="164"/>
      <c r="AW380" s="164"/>
      <c r="AX380" s="164"/>
    </row>
    <row r="381" spans="1:50" s="171" customFormat="1" x14ac:dyDescent="0.15">
      <c r="A381" s="313" t="str">
        <f>IF('WTR&amp;SWR'!AE99="","","Print")</f>
        <v/>
      </c>
      <c r="B381" s="236" t="str">
        <f>IF('WTR&amp;SWR'!A99="","",'WTR&amp;SWR'!A99)</f>
        <v>SEWER PUMP STATION</v>
      </c>
      <c r="C381" s="232" t="str">
        <f>IF('WTR&amp;SWR'!B99="","",'WTR&amp;SWR'!B99)</f>
        <v>EA</v>
      </c>
      <c r="D381" s="232" t="str">
        <f>IF('WTR&amp;SWR'!C99="","",'WTR&amp;SWR'!C99)</f>
        <v/>
      </c>
      <c r="E381" s="232" t="str">
        <f>IF('WTR&amp;SWR'!D99="","",'WTR&amp;SWR'!D99)</f>
        <v/>
      </c>
      <c r="F381" s="232" t="str">
        <f>IF('WTR&amp;SWR'!E99="","",'WTR&amp;SWR'!E99)</f>
        <v/>
      </c>
      <c r="G381" s="232" t="str">
        <f>IF('WTR&amp;SWR'!F99="","",'WTR&amp;SWR'!F99)</f>
        <v/>
      </c>
      <c r="H381" s="232" t="str">
        <f>IF('WTR&amp;SWR'!G99="","",'WTR&amp;SWR'!G99)</f>
        <v/>
      </c>
      <c r="I381" s="232" t="str">
        <f>IF('WTR&amp;SWR'!H99="","",'WTR&amp;SWR'!H99)</f>
        <v/>
      </c>
      <c r="J381" s="232" t="str">
        <f>IF('WTR&amp;SWR'!I99="","",'WTR&amp;SWR'!I99)</f>
        <v/>
      </c>
      <c r="K381" s="232" t="str">
        <f>IF('WTR&amp;SWR'!J99="","",'WTR&amp;SWR'!J99)</f>
        <v/>
      </c>
      <c r="L381" s="232" t="str">
        <f>IF('WTR&amp;SWR'!K99="","",'WTR&amp;SWR'!K99)</f>
        <v/>
      </c>
      <c r="M381" s="232" t="str">
        <f>IF('WTR&amp;SWR'!L99="","",'WTR&amp;SWR'!L99)</f>
        <v/>
      </c>
      <c r="N381" s="232" t="str">
        <f>IF('WTR&amp;SWR'!M99="","",'WTR&amp;SWR'!M99)</f>
        <v/>
      </c>
      <c r="O381" s="232" t="str">
        <f>IF('WTR&amp;SWR'!N99="","",'WTR&amp;SWR'!N99)</f>
        <v/>
      </c>
      <c r="P381" s="232" t="str">
        <f>IF('WTR&amp;SWR'!O99="","",'WTR&amp;SWR'!O99)</f>
        <v/>
      </c>
      <c r="Q381" s="232" t="str">
        <f>IF('WTR&amp;SWR'!P99="","",'WTR&amp;SWR'!P99)</f>
        <v/>
      </c>
      <c r="R381" s="232" t="str">
        <f>IF('WTR&amp;SWR'!Q99="","",'WTR&amp;SWR'!Q99)</f>
        <v/>
      </c>
      <c r="S381" s="232" t="str">
        <f>IF('WTR&amp;SWR'!R99="","",'WTR&amp;SWR'!R99)</f>
        <v/>
      </c>
      <c r="T381" s="232" t="str">
        <f>IF('WTR&amp;SWR'!S99="","",'WTR&amp;SWR'!S99)</f>
        <v/>
      </c>
      <c r="U381" s="232"/>
      <c r="V381" s="232"/>
      <c r="W381" s="232"/>
      <c r="X381" s="232"/>
      <c r="Y381" s="232"/>
      <c r="Z381" s="232"/>
      <c r="AA381" s="221" t="str">
        <f>IF('WTR&amp;SWR'!AA99="","",'WTR&amp;SWR'!AA99)</f>
        <v/>
      </c>
      <c r="AB381" s="232" t="str">
        <f>IF('WTR&amp;SWR'!Z99="","",'WTR&amp;SWR'!Z99)</f>
        <v/>
      </c>
      <c r="AC381" s="232" t="str">
        <f>IF('WTR&amp;SWR'!AB99="","",'WTR&amp;SWR'!AB99)</f>
        <v/>
      </c>
      <c r="AD381" s="223">
        <f>IF('WTR&amp;SWR'!AC99="","",'WTR&amp;SWR'!AC99)</f>
        <v>335000</v>
      </c>
      <c r="AE381" s="224" t="str">
        <f>IF('WTR&amp;SWR'!AD99="","",'WTR&amp;SWR'!AD99)</f>
        <v/>
      </c>
      <c r="AF381" s="257" t="str">
        <f>IF('WTR&amp;SWR'!AE99="","",'WTR&amp;SWR'!AE99)</f>
        <v/>
      </c>
      <c r="AH381" s="164"/>
      <c r="AI381" s="164"/>
      <c r="AJ381" s="164"/>
      <c r="AK381" s="164"/>
      <c r="AL381" s="164"/>
      <c r="AM381" s="164"/>
      <c r="AN381" s="164"/>
      <c r="AO381" s="164"/>
      <c r="AP381" s="164"/>
      <c r="AQ381" s="164"/>
      <c r="AR381" s="164"/>
      <c r="AS381" s="164"/>
      <c r="AT381" s="164"/>
      <c r="AU381" s="164"/>
      <c r="AV381" s="164"/>
      <c r="AW381" s="164"/>
      <c r="AX381" s="164"/>
    </row>
    <row r="382" spans="1:50" s="171" customFormat="1" x14ac:dyDescent="0.15">
      <c r="A382" s="313" t="str">
        <f>IF('WTR&amp;SWR'!AE100="","","Print")</f>
        <v/>
      </c>
      <c r="B382" s="236" t="str">
        <f>IF('WTR&amp;SWR'!A100="","",'WTR&amp;SWR'!A100)</f>
        <v>ADJUST MANHOLE FRAME &amp; COVER TO GRADE</v>
      </c>
      <c r="C382" s="232" t="str">
        <f>IF('WTR&amp;SWR'!B100="","",'WTR&amp;SWR'!B100)</f>
        <v>EA</v>
      </c>
      <c r="D382" s="232" t="str">
        <f>IF('WTR&amp;SWR'!C100="","",'WTR&amp;SWR'!C100)</f>
        <v/>
      </c>
      <c r="E382" s="232" t="str">
        <f>IF('WTR&amp;SWR'!D100="","",'WTR&amp;SWR'!D100)</f>
        <v/>
      </c>
      <c r="F382" s="232" t="str">
        <f>IF('WTR&amp;SWR'!E100="","",'WTR&amp;SWR'!E100)</f>
        <v/>
      </c>
      <c r="G382" s="232" t="str">
        <f>IF('WTR&amp;SWR'!F100="","",'WTR&amp;SWR'!F100)</f>
        <v/>
      </c>
      <c r="H382" s="232" t="str">
        <f>IF('WTR&amp;SWR'!G100="","",'WTR&amp;SWR'!G100)</f>
        <v/>
      </c>
      <c r="I382" s="232" t="str">
        <f>IF('WTR&amp;SWR'!H100="","",'WTR&amp;SWR'!H100)</f>
        <v/>
      </c>
      <c r="J382" s="232" t="str">
        <f>IF('WTR&amp;SWR'!I100="","",'WTR&amp;SWR'!I100)</f>
        <v/>
      </c>
      <c r="K382" s="232" t="str">
        <f>IF('WTR&amp;SWR'!J100="","",'WTR&amp;SWR'!J100)</f>
        <v/>
      </c>
      <c r="L382" s="232" t="str">
        <f>IF('WTR&amp;SWR'!K100="","",'WTR&amp;SWR'!K100)</f>
        <v/>
      </c>
      <c r="M382" s="232" t="str">
        <f>IF('WTR&amp;SWR'!L100="","",'WTR&amp;SWR'!L100)</f>
        <v/>
      </c>
      <c r="N382" s="232" t="str">
        <f>IF('WTR&amp;SWR'!M100="","",'WTR&amp;SWR'!M100)</f>
        <v/>
      </c>
      <c r="O382" s="232" t="str">
        <f>IF('WTR&amp;SWR'!N100="","",'WTR&amp;SWR'!N100)</f>
        <v/>
      </c>
      <c r="P382" s="232" t="str">
        <f>IF('WTR&amp;SWR'!O100="","",'WTR&amp;SWR'!O100)</f>
        <v/>
      </c>
      <c r="Q382" s="232" t="str">
        <f>IF('WTR&amp;SWR'!P100="","",'WTR&amp;SWR'!P100)</f>
        <v/>
      </c>
      <c r="R382" s="232" t="str">
        <f>IF('WTR&amp;SWR'!Q100="","",'WTR&amp;SWR'!Q100)</f>
        <v/>
      </c>
      <c r="S382" s="232" t="str">
        <f>IF('WTR&amp;SWR'!R100="","",'WTR&amp;SWR'!R100)</f>
        <v/>
      </c>
      <c r="T382" s="232" t="str">
        <f>IF('WTR&amp;SWR'!S100="","",'WTR&amp;SWR'!S100)</f>
        <v/>
      </c>
      <c r="U382" s="232"/>
      <c r="V382" s="232"/>
      <c r="W382" s="232"/>
      <c r="X382" s="232"/>
      <c r="Y382" s="232"/>
      <c r="Z382" s="232"/>
      <c r="AA382" s="221" t="str">
        <f>IF('WTR&amp;SWR'!AA100="","",'WTR&amp;SWR'!AA100)</f>
        <v/>
      </c>
      <c r="AB382" s="232" t="str">
        <f>IF('WTR&amp;SWR'!Z100="","",'WTR&amp;SWR'!Z100)</f>
        <v/>
      </c>
      <c r="AC382" s="232" t="str">
        <f>IF('WTR&amp;SWR'!AB100="","",'WTR&amp;SWR'!AB100)</f>
        <v/>
      </c>
      <c r="AD382" s="223">
        <f>IF('WTR&amp;SWR'!AC100="","",'WTR&amp;SWR'!AC100)</f>
        <v>450</v>
      </c>
      <c r="AE382" s="224" t="str">
        <f>IF('WTR&amp;SWR'!AD100="","",'WTR&amp;SWR'!AD100)</f>
        <v/>
      </c>
      <c r="AF382" s="257" t="str">
        <f>IF('WTR&amp;SWR'!AE100="","",'WTR&amp;SWR'!AE100)</f>
        <v/>
      </c>
      <c r="AH382" s="164"/>
      <c r="AI382" s="164"/>
      <c r="AJ382" s="164"/>
      <c r="AK382" s="164"/>
      <c r="AL382" s="164"/>
      <c r="AM382" s="164"/>
      <c r="AN382" s="164"/>
      <c r="AO382" s="164"/>
      <c r="AP382" s="164"/>
      <c r="AQ382" s="164"/>
      <c r="AR382" s="164"/>
      <c r="AS382" s="164"/>
      <c r="AT382" s="164"/>
      <c r="AU382" s="164"/>
      <c r="AV382" s="164"/>
      <c r="AW382" s="164"/>
      <c r="AX382" s="164"/>
    </row>
    <row r="383" spans="1:50" s="171" customFormat="1" x14ac:dyDescent="0.15">
      <c r="A383" s="313" t="str">
        <f>IF('WTR&amp;SWR'!AE101="","","Print")</f>
        <v/>
      </c>
      <c r="B383" s="236" t="str">
        <f>IF('WTR&amp;SWR'!A101="","",'WTR&amp;SWR'!A101)</f>
        <v>6" SEWER MAIN CLEANOUT</v>
      </c>
      <c r="C383" s="232" t="str">
        <f>IF('WTR&amp;SWR'!B101="","",'WTR&amp;SWR'!B101)</f>
        <v>EA</v>
      </c>
      <c r="D383" s="232" t="str">
        <f>IF('WTR&amp;SWR'!C101="","",'WTR&amp;SWR'!C101)</f>
        <v/>
      </c>
      <c r="E383" s="232" t="str">
        <f>IF('WTR&amp;SWR'!D101="","",'WTR&amp;SWR'!D101)</f>
        <v/>
      </c>
      <c r="F383" s="232" t="str">
        <f>IF('WTR&amp;SWR'!E101="","",'WTR&amp;SWR'!E101)</f>
        <v/>
      </c>
      <c r="G383" s="232" t="str">
        <f>IF('WTR&amp;SWR'!F101="","",'WTR&amp;SWR'!F101)</f>
        <v/>
      </c>
      <c r="H383" s="232" t="str">
        <f>IF('WTR&amp;SWR'!G101="","",'WTR&amp;SWR'!G101)</f>
        <v/>
      </c>
      <c r="I383" s="232" t="str">
        <f>IF('WTR&amp;SWR'!H101="","",'WTR&amp;SWR'!H101)</f>
        <v/>
      </c>
      <c r="J383" s="232" t="str">
        <f>IF('WTR&amp;SWR'!I101="","",'WTR&amp;SWR'!I101)</f>
        <v/>
      </c>
      <c r="K383" s="232" t="str">
        <f>IF('WTR&amp;SWR'!J101="","",'WTR&amp;SWR'!J101)</f>
        <v/>
      </c>
      <c r="L383" s="232" t="str">
        <f>IF('WTR&amp;SWR'!K101="","",'WTR&amp;SWR'!K101)</f>
        <v/>
      </c>
      <c r="M383" s="232" t="str">
        <f>IF('WTR&amp;SWR'!L101="","",'WTR&amp;SWR'!L101)</f>
        <v/>
      </c>
      <c r="N383" s="232" t="str">
        <f>IF('WTR&amp;SWR'!M101="","",'WTR&amp;SWR'!M101)</f>
        <v/>
      </c>
      <c r="O383" s="232" t="str">
        <f>IF('WTR&amp;SWR'!N101="","",'WTR&amp;SWR'!N101)</f>
        <v/>
      </c>
      <c r="P383" s="232" t="str">
        <f>IF('WTR&amp;SWR'!O101="","",'WTR&amp;SWR'!O101)</f>
        <v/>
      </c>
      <c r="Q383" s="232" t="str">
        <f>IF('WTR&amp;SWR'!P101="","",'WTR&amp;SWR'!P101)</f>
        <v/>
      </c>
      <c r="R383" s="232" t="str">
        <f>IF('WTR&amp;SWR'!Q101="","",'WTR&amp;SWR'!Q101)</f>
        <v/>
      </c>
      <c r="S383" s="232" t="str">
        <f>IF('WTR&amp;SWR'!R101="","",'WTR&amp;SWR'!R101)</f>
        <v/>
      </c>
      <c r="T383" s="232" t="str">
        <f>IF('WTR&amp;SWR'!S101="","",'WTR&amp;SWR'!S101)</f>
        <v/>
      </c>
      <c r="U383" s="232"/>
      <c r="V383" s="232"/>
      <c r="W383" s="232"/>
      <c r="X383" s="232"/>
      <c r="Y383" s="232"/>
      <c r="Z383" s="232"/>
      <c r="AA383" s="221" t="str">
        <f>IF('WTR&amp;SWR'!AA101="","",'WTR&amp;SWR'!AA101)</f>
        <v/>
      </c>
      <c r="AB383" s="232" t="str">
        <f>IF('WTR&amp;SWR'!Z101="","",'WTR&amp;SWR'!Z101)</f>
        <v/>
      </c>
      <c r="AC383" s="232" t="str">
        <f>IF('WTR&amp;SWR'!AB101="","",'WTR&amp;SWR'!AB101)</f>
        <v/>
      </c>
      <c r="AD383" s="223">
        <f>IF('WTR&amp;SWR'!AC101="","",'WTR&amp;SWR'!AC101)</f>
        <v>633</v>
      </c>
      <c r="AE383" s="224" t="str">
        <f>IF('WTR&amp;SWR'!AD101="","",'WTR&amp;SWR'!AD101)</f>
        <v/>
      </c>
      <c r="AF383" s="257" t="str">
        <f>IF('WTR&amp;SWR'!AE101="","",'WTR&amp;SWR'!AE101)</f>
        <v/>
      </c>
      <c r="AH383" s="164"/>
      <c r="AI383" s="164"/>
      <c r="AJ383" s="164"/>
      <c r="AK383" s="164"/>
      <c r="AL383" s="164"/>
      <c r="AM383" s="164"/>
      <c r="AN383" s="164"/>
      <c r="AO383" s="164"/>
      <c r="AP383" s="164"/>
      <c r="AQ383" s="164"/>
      <c r="AR383" s="164"/>
      <c r="AS383" s="164"/>
      <c r="AT383" s="164"/>
      <c r="AU383" s="164"/>
      <c r="AV383" s="164"/>
      <c r="AW383" s="164"/>
      <c r="AX383" s="164"/>
    </row>
    <row r="384" spans="1:50" s="171" customFormat="1" x14ac:dyDescent="0.15">
      <c r="A384" s="313" t="str">
        <f>IF('WTR&amp;SWR'!AE102="","","Print")</f>
        <v/>
      </c>
      <c r="B384" s="236" t="str">
        <f>IF('WTR&amp;SWR'!A102="","",'WTR&amp;SWR'!A102)</f>
        <v>CONNECT TO EXISTING MANHOLE AND RECHANNEL IF NEEDED</v>
      </c>
      <c r="C384" s="232" t="str">
        <f>IF('WTR&amp;SWR'!B102="","",'WTR&amp;SWR'!B102)</f>
        <v>EA</v>
      </c>
      <c r="D384" s="232" t="str">
        <f>IF('WTR&amp;SWR'!C102="","",'WTR&amp;SWR'!C102)</f>
        <v/>
      </c>
      <c r="E384" s="232" t="str">
        <f>IF('WTR&amp;SWR'!D102="","",'WTR&amp;SWR'!D102)</f>
        <v/>
      </c>
      <c r="F384" s="232" t="str">
        <f>IF('WTR&amp;SWR'!E102="","",'WTR&amp;SWR'!E102)</f>
        <v/>
      </c>
      <c r="G384" s="232" t="str">
        <f>IF('WTR&amp;SWR'!F102="","",'WTR&amp;SWR'!F102)</f>
        <v/>
      </c>
      <c r="H384" s="232" t="str">
        <f>IF('WTR&amp;SWR'!G102="","",'WTR&amp;SWR'!G102)</f>
        <v/>
      </c>
      <c r="I384" s="232" t="str">
        <f>IF('WTR&amp;SWR'!H102="","",'WTR&amp;SWR'!H102)</f>
        <v/>
      </c>
      <c r="J384" s="232" t="str">
        <f>IF('WTR&amp;SWR'!I102="","",'WTR&amp;SWR'!I102)</f>
        <v/>
      </c>
      <c r="K384" s="232" t="str">
        <f>IF('WTR&amp;SWR'!J102="","",'WTR&amp;SWR'!J102)</f>
        <v/>
      </c>
      <c r="L384" s="232" t="str">
        <f>IF('WTR&amp;SWR'!K102="","",'WTR&amp;SWR'!K102)</f>
        <v/>
      </c>
      <c r="M384" s="232" t="str">
        <f>IF('WTR&amp;SWR'!L102="","",'WTR&amp;SWR'!L102)</f>
        <v/>
      </c>
      <c r="N384" s="232" t="str">
        <f>IF('WTR&amp;SWR'!M102="","",'WTR&amp;SWR'!M102)</f>
        <v/>
      </c>
      <c r="O384" s="232" t="str">
        <f>IF('WTR&amp;SWR'!N102="","",'WTR&amp;SWR'!N102)</f>
        <v/>
      </c>
      <c r="P384" s="232" t="str">
        <f>IF('WTR&amp;SWR'!O102="","",'WTR&amp;SWR'!O102)</f>
        <v/>
      </c>
      <c r="Q384" s="232" t="str">
        <f>IF('WTR&amp;SWR'!P102="","",'WTR&amp;SWR'!P102)</f>
        <v/>
      </c>
      <c r="R384" s="232" t="str">
        <f>IF('WTR&amp;SWR'!Q102="","",'WTR&amp;SWR'!Q102)</f>
        <v/>
      </c>
      <c r="S384" s="232" t="str">
        <f>IF('WTR&amp;SWR'!R102="","",'WTR&amp;SWR'!R102)</f>
        <v/>
      </c>
      <c r="T384" s="232" t="str">
        <f>IF('WTR&amp;SWR'!S102="","",'WTR&amp;SWR'!S102)</f>
        <v/>
      </c>
      <c r="U384" s="232"/>
      <c r="V384" s="232"/>
      <c r="W384" s="232"/>
      <c r="X384" s="232"/>
      <c r="Y384" s="232"/>
      <c r="Z384" s="232"/>
      <c r="AA384" s="221" t="str">
        <f>IF('WTR&amp;SWR'!AA102="","",'WTR&amp;SWR'!AA102)</f>
        <v/>
      </c>
      <c r="AB384" s="232" t="str">
        <f>IF('WTR&amp;SWR'!Z102="","",'WTR&amp;SWR'!Z102)</f>
        <v/>
      </c>
      <c r="AC384" s="232" t="str">
        <f>IF('WTR&amp;SWR'!AB102="","",'WTR&amp;SWR'!AB102)</f>
        <v/>
      </c>
      <c r="AD384" s="223">
        <f>IF('WTR&amp;SWR'!AC102="","",'WTR&amp;SWR'!AC102)</f>
        <v>1883</v>
      </c>
      <c r="AE384" s="224" t="str">
        <f>IF('WTR&amp;SWR'!AD102="","",'WTR&amp;SWR'!AD102)</f>
        <v/>
      </c>
      <c r="AF384" s="257" t="str">
        <f>IF('WTR&amp;SWR'!AE102="","",'WTR&amp;SWR'!AE102)</f>
        <v/>
      </c>
      <c r="AH384" s="164"/>
      <c r="AI384" s="164"/>
      <c r="AJ384" s="164"/>
      <c r="AK384" s="164"/>
      <c r="AL384" s="164"/>
      <c r="AM384" s="164"/>
      <c r="AN384" s="164"/>
      <c r="AO384" s="164"/>
      <c r="AP384" s="164"/>
      <c r="AQ384" s="164"/>
      <c r="AR384" s="164"/>
      <c r="AS384" s="164"/>
      <c r="AT384" s="164"/>
      <c r="AU384" s="164"/>
      <c r="AV384" s="164"/>
      <c r="AW384" s="164"/>
      <c r="AX384" s="164"/>
    </row>
    <row r="385" spans="1:50" s="171" customFormat="1" x14ac:dyDescent="0.15">
      <c r="A385" s="313" t="str">
        <f>IF('WTR&amp;SWR'!AE103="","","Print")</f>
        <v/>
      </c>
      <c r="B385" s="236" t="str">
        <f>IF('WTR&amp;SWR'!A103="","",'WTR&amp;SWR'!A103)</f>
        <v>ABANDON EXISTING MANHOLE (OUTSIDE TRENCH)</v>
      </c>
      <c r="C385" s="232" t="str">
        <f>IF('WTR&amp;SWR'!B103="","",'WTR&amp;SWR'!B103)</f>
        <v>EA</v>
      </c>
      <c r="D385" s="232" t="str">
        <f>IF('WTR&amp;SWR'!C103="","",'WTR&amp;SWR'!C103)</f>
        <v/>
      </c>
      <c r="E385" s="232" t="str">
        <f>IF('WTR&amp;SWR'!D103="","",'WTR&amp;SWR'!D103)</f>
        <v/>
      </c>
      <c r="F385" s="232" t="str">
        <f>IF('WTR&amp;SWR'!E103="","",'WTR&amp;SWR'!E103)</f>
        <v/>
      </c>
      <c r="G385" s="232" t="str">
        <f>IF('WTR&amp;SWR'!F103="","",'WTR&amp;SWR'!F103)</f>
        <v/>
      </c>
      <c r="H385" s="232" t="str">
        <f>IF('WTR&amp;SWR'!G103="","",'WTR&amp;SWR'!G103)</f>
        <v/>
      </c>
      <c r="I385" s="232" t="str">
        <f>IF('WTR&amp;SWR'!H103="","",'WTR&amp;SWR'!H103)</f>
        <v/>
      </c>
      <c r="J385" s="232" t="str">
        <f>IF('WTR&amp;SWR'!I103="","",'WTR&amp;SWR'!I103)</f>
        <v/>
      </c>
      <c r="K385" s="232" t="str">
        <f>IF('WTR&amp;SWR'!J103="","",'WTR&amp;SWR'!J103)</f>
        <v/>
      </c>
      <c r="L385" s="232" t="str">
        <f>IF('WTR&amp;SWR'!K103="","",'WTR&amp;SWR'!K103)</f>
        <v/>
      </c>
      <c r="M385" s="232" t="str">
        <f>IF('WTR&amp;SWR'!L103="","",'WTR&amp;SWR'!L103)</f>
        <v/>
      </c>
      <c r="N385" s="232" t="str">
        <f>IF('WTR&amp;SWR'!M103="","",'WTR&amp;SWR'!M103)</f>
        <v/>
      </c>
      <c r="O385" s="232" t="str">
        <f>IF('WTR&amp;SWR'!N103="","",'WTR&amp;SWR'!N103)</f>
        <v/>
      </c>
      <c r="P385" s="232" t="str">
        <f>IF('WTR&amp;SWR'!O103="","",'WTR&amp;SWR'!O103)</f>
        <v/>
      </c>
      <c r="Q385" s="232" t="str">
        <f>IF('WTR&amp;SWR'!P103="","",'WTR&amp;SWR'!P103)</f>
        <v/>
      </c>
      <c r="R385" s="232" t="str">
        <f>IF('WTR&amp;SWR'!Q103="","",'WTR&amp;SWR'!Q103)</f>
        <v/>
      </c>
      <c r="S385" s="232" t="str">
        <f>IF('WTR&amp;SWR'!R103="","",'WTR&amp;SWR'!R103)</f>
        <v/>
      </c>
      <c r="T385" s="232" t="str">
        <f>IF('WTR&amp;SWR'!S103="","",'WTR&amp;SWR'!S103)</f>
        <v/>
      </c>
      <c r="U385" s="232"/>
      <c r="V385" s="232"/>
      <c r="W385" s="232"/>
      <c r="X385" s="232"/>
      <c r="Y385" s="232"/>
      <c r="Z385" s="232"/>
      <c r="AA385" s="221" t="str">
        <f>IF('WTR&amp;SWR'!AA103="","",'WTR&amp;SWR'!AA103)</f>
        <v/>
      </c>
      <c r="AB385" s="232" t="str">
        <f>IF('WTR&amp;SWR'!Z103="","",'WTR&amp;SWR'!Z103)</f>
        <v/>
      </c>
      <c r="AC385" s="232" t="str">
        <f>IF('WTR&amp;SWR'!AB103="","",'WTR&amp;SWR'!AB103)</f>
        <v/>
      </c>
      <c r="AD385" s="223">
        <f>IF('WTR&amp;SWR'!AC103="","",'WTR&amp;SWR'!AC103)</f>
        <v>1616</v>
      </c>
      <c r="AE385" s="224" t="str">
        <f>IF('WTR&amp;SWR'!AD103="","",'WTR&amp;SWR'!AD103)</f>
        <v/>
      </c>
      <c r="AF385" s="257" t="str">
        <f>IF('WTR&amp;SWR'!AE103="","",'WTR&amp;SWR'!AE103)</f>
        <v/>
      </c>
      <c r="AH385" s="164"/>
      <c r="AI385" s="164"/>
      <c r="AJ385" s="164"/>
      <c r="AK385" s="164"/>
      <c r="AL385" s="164"/>
      <c r="AM385" s="164"/>
      <c r="AN385" s="164"/>
      <c r="AO385" s="164"/>
      <c r="AP385" s="164"/>
      <c r="AQ385" s="164"/>
      <c r="AR385" s="164"/>
      <c r="AS385" s="164"/>
      <c r="AT385" s="164"/>
      <c r="AU385" s="164"/>
      <c r="AV385" s="164"/>
      <c r="AW385" s="164"/>
      <c r="AX385" s="164"/>
    </row>
    <row r="386" spans="1:50" s="171" customFormat="1" x14ac:dyDescent="0.15">
      <c r="A386" s="313" t="str">
        <f>IF('WTR&amp;SWR'!AE104="","","Print")</f>
        <v/>
      </c>
      <c r="B386" s="236" t="str">
        <f>IF('WTR&amp;SWR'!A104="","",'WTR&amp;SWR'!A104)</f>
        <v>ADDITIONAL ITEM</v>
      </c>
      <c r="C386" s="232" t="str">
        <f>IF('WTR&amp;SWR'!B104="","",'WTR&amp;SWR'!B104)</f>
        <v>XX</v>
      </c>
      <c r="D386" s="232" t="str">
        <f>IF('WTR&amp;SWR'!C104="","",'WTR&amp;SWR'!C104)</f>
        <v/>
      </c>
      <c r="E386" s="232" t="str">
        <f>IF('WTR&amp;SWR'!D104="","",'WTR&amp;SWR'!D104)</f>
        <v/>
      </c>
      <c r="F386" s="232" t="str">
        <f>IF('WTR&amp;SWR'!E104="","",'WTR&amp;SWR'!E104)</f>
        <v/>
      </c>
      <c r="G386" s="232" t="str">
        <f>IF('WTR&amp;SWR'!F104="","",'WTR&amp;SWR'!F104)</f>
        <v/>
      </c>
      <c r="H386" s="232" t="str">
        <f>IF('WTR&amp;SWR'!G104="","",'WTR&amp;SWR'!G104)</f>
        <v/>
      </c>
      <c r="I386" s="232" t="str">
        <f>IF('WTR&amp;SWR'!H104="","",'WTR&amp;SWR'!H104)</f>
        <v/>
      </c>
      <c r="J386" s="232" t="str">
        <f>IF('WTR&amp;SWR'!I104="","",'WTR&amp;SWR'!I104)</f>
        <v/>
      </c>
      <c r="K386" s="232" t="str">
        <f>IF('WTR&amp;SWR'!J104="","",'WTR&amp;SWR'!J104)</f>
        <v/>
      </c>
      <c r="L386" s="232" t="str">
        <f>IF('WTR&amp;SWR'!K104="","",'WTR&amp;SWR'!K104)</f>
        <v/>
      </c>
      <c r="M386" s="232" t="str">
        <f>IF('WTR&amp;SWR'!L104="","",'WTR&amp;SWR'!L104)</f>
        <v/>
      </c>
      <c r="N386" s="232" t="str">
        <f>IF('WTR&amp;SWR'!M104="","",'WTR&amp;SWR'!M104)</f>
        <v/>
      </c>
      <c r="O386" s="232" t="str">
        <f>IF('WTR&amp;SWR'!N104="","",'WTR&amp;SWR'!N104)</f>
        <v/>
      </c>
      <c r="P386" s="232" t="str">
        <f>IF('WTR&amp;SWR'!O104="","",'WTR&amp;SWR'!O104)</f>
        <v/>
      </c>
      <c r="Q386" s="232" t="str">
        <f>IF('WTR&amp;SWR'!P104="","",'WTR&amp;SWR'!P104)</f>
        <v/>
      </c>
      <c r="R386" s="232" t="str">
        <f>IF('WTR&amp;SWR'!Q104="","",'WTR&amp;SWR'!Q104)</f>
        <v/>
      </c>
      <c r="S386" s="232" t="str">
        <f>IF('WTR&amp;SWR'!R104="","",'WTR&amp;SWR'!R104)</f>
        <v/>
      </c>
      <c r="T386" s="232" t="str">
        <f>IF('WTR&amp;SWR'!S104="","",'WTR&amp;SWR'!S104)</f>
        <v/>
      </c>
      <c r="U386" s="232"/>
      <c r="V386" s="232"/>
      <c r="W386" s="232"/>
      <c r="X386" s="232"/>
      <c r="Y386" s="232"/>
      <c r="Z386" s="232"/>
      <c r="AA386" s="221" t="str">
        <f>IF('WTR&amp;SWR'!AA104="","",'WTR&amp;SWR'!AA104)</f>
        <v/>
      </c>
      <c r="AB386" s="232" t="str">
        <f>IF('WTR&amp;SWR'!Z104="","",'WTR&amp;SWR'!Z104)</f>
        <v/>
      </c>
      <c r="AC386" s="232" t="str">
        <f>IF('WTR&amp;SWR'!AB104="","",'WTR&amp;SWR'!AB104)</f>
        <v/>
      </c>
      <c r="AD386" s="223" t="str">
        <f>IF('WTR&amp;SWR'!AC104="","",'WTR&amp;SWR'!AC104)</f>
        <v/>
      </c>
      <c r="AE386" s="224" t="str">
        <f>IF('WTR&amp;SWR'!AD104="","",'WTR&amp;SWR'!AD104)</f>
        <v/>
      </c>
      <c r="AF386" s="257" t="str">
        <f>IF('WTR&amp;SWR'!AE104="","",'WTR&amp;SWR'!AE104)</f>
        <v/>
      </c>
      <c r="AH386" s="164"/>
      <c r="AI386" s="164"/>
      <c r="AJ386" s="164"/>
      <c r="AK386" s="164"/>
      <c r="AL386" s="164"/>
      <c r="AM386" s="164"/>
      <c r="AN386" s="164"/>
      <c r="AO386" s="164"/>
      <c r="AP386" s="164"/>
      <c r="AQ386" s="164"/>
      <c r="AR386" s="164"/>
      <c r="AS386" s="164"/>
      <c r="AT386" s="164"/>
      <c r="AU386" s="164"/>
      <c r="AV386" s="164"/>
      <c r="AW386" s="164"/>
      <c r="AX386" s="164"/>
    </row>
    <row r="387" spans="1:50" s="171" customFormat="1" x14ac:dyDescent="0.15">
      <c r="A387" s="313" t="str">
        <f>IF('WTR&amp;SWR'!AE105="","","Print")</f>
        <v/>
      </c>
      <c r="B387" s="236" t="str">
        <f>IF('WTR&amp;SWR'!A105="","",'WTR&amp;SWR'!A105)</f>
        <v>ADDITIONAL ITEM</v>
      </c>
      <c r="C387" s="232" t="str">
        <f>IF('WTR&amp;SWR'!B105="","",'WTR&amp;SWR'!B105)</f>
        <v>XX</v>
      </c>
      <c r="D387" s="232" t="str">
        <f>IF('WTR&amp;SWR'!C105="","",'WTR&amp;SWR'!C105)</f>
        <v/>
      </c>
      <c r="E387" s="232" t="str">
        <f>IF('WTR&amp;SWR'!D105="","",'WTR&amp;SWR'!D105)</f>
        <v/>
      </c>
      <c r="F387" s="232" t="str">
        <f>IF('WTR&amp;SWR'!E105="","",'WTR&amp;SWR'!E105)</f>
        <v/>
      </c>
      <c r="G387" s="232" t="str">
        <f>IF('WTR&amp;SWR'!F105="","",'WTR&amp;SWR'!F105)</f>
        <v/>
      </c>
      <c r="H387" s="232" t="str">
        <f>IF('WTR&amp;SWR'!G105="","",'WTR&amp;SWR'!G105)</f>
        <v/>
      </c>
      <c r="I387" s="232" t="str">
        <f>IF('WTR&amp;SWR'!H105="","",'WTR&amp;SWR'!H105)</f>
        <v/>
      </c>
      <c r="J387" s="232" t="str">
        <f>IF('WTR&amp;SWR'!I105="","",'WTR&amp;SWR'!I105)</f>
        <v/>
      </c>
      <c r="K387" s="232" t="str">
        <f>IF('WTR&amp;SWR'!J105="","",'WTR&amp;SWR'!J105)</f>
        <v/>
      </c>
      <c r="L387" s="232" t="str">
        <f>IF('WTR&amp;SWR'!K105="","",'WTR&amp;SWR'!K105)</f>
        <v/>
      </c>
      <c r="M387" s="232" t="str">
        <f>IF('WTR&amp;SWR'!L105="","",'WTR&amp;SWR'!L105)</f>
        <v/>
      </c>
      <c r="N387" s="232" t="str">
        <f>IF('WTR&amp;SWR'!M105="","",'WTR&amp;SWR'!M105)</f>
        <v/>
      </c>
      <c r="O387" s="232" t="str">
        <f>IF('WTR&amp;SWR'!N105="","",'WTR&amp;SWR'!N105)</f>
        <v/>
      </c>
      <c r="P387" s="232" t="str">
        <f>IF('WTR&amp;SWR'!O105="","",'WTR&amp;SWR'!O105)</f>
        <v/>
      </c>
      <c r="Q387" s="232" t="str">
        <f>IF('WTR&amp;SWR'!P105="","",'WTR&amp;SWR'!P105)</f>
        <v/>
      </c>
      <c r="R387" s="232" t="str">
        <f>IF('WTR&amp;SWR'!Q105="","",'WTR&amp;SWR'!Q105)</f>
        <v/>
      </c>
      <c r="S387" s="232" t="str">
        <f>IF('WTR&amp;SWR'!R105="","",'WTR&amp;SWR'!R105)</f>
        <v/>
      </c>
      <c r="T387" s="232" t="str">
        <f>IF('WTR&amp;SWR'!S105="","",'WTR&amp;SWR'!S105)</f>
        <v/>
      </c>
      <c r="U387" s="232"/>
      <c r="V387" s="232"/>
      <c r="W387" s="232"/>
      <c r="X387" s="232"/>
      <c r="Y387" s="232"/>
      <c r="Z387" s="232"/>
      <c r="AA387" s="221" t="str">
        <f>IF('WTR&amp;SWR'!AA105="","",'WTR&amp;SWR'!AA105)</f>
        <v/>
      </c>
      <c r="AB387" s="232" t="str">
        <f>IF('WTR&amp;SWR'!Z105="","",'WTR&amp;SWR'!Z105)</f>
        <v/>
      </c>
      <c r="AC387" s="232" t="str">
        <f>IF('WTR&amp;SWR'!AB105="","",'WTR&amp;SWR'!AB105)</f>
        <v/>
      </c>
      <c r="AD387" s="223" t="str">
        <f>IF('WTR&amp;SWR'!AC105="","",'WTR&amp;SWR'!AC105)</f>
        <v/>
      </c>
      <c r="AE387" s="224" t="str">
        <f>IF('WTR&amp;SWR'!AD105="","",'WTR&amp;SWR'!AD105)</f>
        <v/>
      </c>
      <c r="AF387" s="257" t="str">
        <f>IF('WTR&amp;SWR'!AE105="","",'WTR&amp;SWR'!AE105)</f>
        <v/>
      </c>
      <c r="AH387" s="164"/>
      <c r="AI387" s="164"/>
      <c r="AJ387" s="164"/>
      <c r="AK387" s="164"/>
      <c r="AL387" s="164"/>
      <c r="AM387" s="164"/>
      <c r="AN387" s="164"/>
      <c r="AO387" s="164"/>
      <c r="AP387" s="164"/>
      <c r="AQ387" s="164"/>
      <c r="AR387" s="164"/>
      <c r="AS387" s="164"/>
      <c r="AT387" s="164"/>
      <c r="AU387" s="164"/>
      <c r="AV387" s="164"/>
      <c r="AW387" s="164"/>
      <c r="AX387" s="164"/>
    </row>
    <row r="388" spans="1:50" s="171" customFormat="1" x14ac:dyDescent="0.15">
      <c r="A388" s="313" t="str">
        <f>IF('WTR&amp;SWR'!AE106="","","Print")</f>
        <v/>
      </c>
      <c r="B388" s="236" t="str">
        <f>IF('WTR&amp;SWR'!A106="","",'WTR&amp;SWR'!A106)</f>
        <v>ADDITIONAL ITEM</v>
      </c>
      <c r="C388" s="232" t="str">
        <f>IF('WTR&amp;SWR'!B106="","",'WTR&amp;SWR'!B106)</f>
        <v>XX</v>
      </c>
      <c r="D388" s="232" t="str">
        <f>IF('WTR&amp;SWR'!C106="","",'WTR&amp;SWR'!C106)</f>
        <v/>
      </c>
      <c r="E388" s="232" t="str">
        <f>IF('WTR&amp;SWR'!D106="","",'WTR&amp;SWR'!D106)</f>
        <v/>
      </c>
      <c r="F388" s="232" t="str">
        <f>IF('WTR&amp;SWR'!E106="","",'WTR&amp;SWR'!E106)</f>
        <v/>
      </c>
      <c r="G388" s="232" t="str">
        <f>IF('WTR&amp;SWR'!F106="","",'WTR&amp;SWR'!F106)</f>
        <v/>
      </c>
      <c r="H388" s="232" t="str">
        <f>IF('WTR&amp;SWR'!G106="","",'WTR&amp;SWR'!G106)</f>
        <v/>
      </c>
      <c r="I388" s="232" t="str">
        <f>IF('WTR&amp;SWR'!H106="","",'WTR&amp;SWR'!H106)</f>
        <v/>
      </c>
      <c r="J388" s="232" t="str">
        <f>IF('WTR&amp;SWR'!I106="","",'WTR&amp;SWR'!I106)</f>
        <v/>
      </c>
      <c r="K388" s="232" t="str">
        <f>IF('WTR&amp;SWR'!J106="","",'WTR&amp;SWR'!J106)</f>
        <v/>
      </c>
      <c r="L388" s="232" t="str">
        <f>IF('WTR&amp;SWR'!K106="","",'WTR&amp;SWR'!K106)</f>
        <v/>
      </c>
      <c r="M388" s="232" t="str">
        <f>IF('WTR&amp;SWR'!L106="","",'WTR&amp;SWR'!L106)</f>
        <v/>
      </c>
      <c r="N388" s="232" t="str">
        <f>IF('WTR&amp;SWR'!M106="","",'WTR&amp;SWR'!M106)</f>
        <v/>
      </c>
      <c r="O388" s="232" t="str">
        <f>IF('WTR&amp;SWR'!N106="","",'WTR&amp;SWR'!N106)</f>
        <v/>
      </c>
      <c r="P388" s="232" t="str">
        <f>IF('WTR&amp;SWR'!O106="","",'WTR&amp;SWR'!O106)</f>
        <v/>
      </c>
      <c r="Q388" s="232" t="str">
        <f>IF('WTR&amp;SWR'!P106="","",'WTR&amp;SWR'!P106)</f>
        <v/>
      </c>
      <c r="R388" s="232" t="str">
        <f>IF('WTR&amp;SWR'!Q106="","",'WTR&amp;SWR'!Q106)</f>
        <v/>
      </c>
      <c r="S388" s="232" t="str">
        <f>IF('WTR&amp;SWR'!R106="","",'WTR&amp;SWR'!R106)</f>
        <v/>
      </c>
      <c r="T388" s="232" t="str">
        <f>IF('WTR&amp;SWR'!S106="","",'WTR&amp;SWR'!S106)</f>
        <v/>
      </c>
      <c r="U388" s="232"/>
      <c r="V388" s="232"/>
      <c r="W388" s="232"/>
      <c r="X388" s="232"/>
      <c r="Y388" s="232"/>
      <c r="Z388" s="232"/>
      <c r="AA388" s="221" t="str">
        <f>IF('WTR&amp;SWR'!AA106="","",'WTR&amp;SWR'!AA106)</f>
        <v/>
      </c>
      <c r="AB388" s="232" t="str">
        <f>IF('WTR&amp;SWR'!Z106="","",'WTR&amp;SWR'!Z106)</f>
        <v/>
      </c>
      <c r="AC388" s="232" t="str">
        <f>IF('WTR&amp;SWR'!AB106="","",'WTR&amp;SWR'!AB106)</f>
        <v/>
      </c>
      <c r="AD388" s="223" t="str">
        <f>IF('WTR&amp;SWR'!AC106="","",'WTR&amp;SWR'!AC106)</f>
        <v/>
      </c>
      <c r="AE388" s="224" t="str">
        <f>IF('WTR&amp;SWR'!AD106="","",'WTR&amp;SWR'!AD106)</f>
        <v/>
      </c>
      <c r="AF388" s="257" t="str">
        <f>IF('WTR&amp;SWR'!AE106="","",'WTR&amp;SWR'!AE106)</f>
        <v/>
      </c>
    </row>
    <row r="389" spans="1:50" s="171" customFormat="1" x14ac:dyDescent="0.15">
      <c r="A389" s="313" t="str">
        <f>IF(AF389&gt;0,"Print","")</f>
        <v/>
      </c>
      <c r="B389" s="237"/>
      <c r="C389" s="238"/>
      <c r="D389" s="238"/>
      <c r="E389" s="238"/>
      <c r="F389" s="238"/>
      <c r="G389" s="238"/>
      <c r="H389" s="238"/>
      <c r="I389" s="238"/>
      <c r="J389" s="238"/>
      <c r="K389" s="238"/>
      <c r="L389" s="238"/>
      <c r="M389" s="238"/>
      <c r="N389" s="238"/>
      <c r="O389" s="238"/>
      <c r="P389" s="238"/>
      <c r="Q389" s="238"/>
      <c r="R389" s="238"/>
      <c r="S389" s="238"/>
      <c r="T389" s="238"/>
      <c r="U389" s="238"/>
      <c r="V389" s="238"/>
      <c r="W389" s="238"/>
      <c r="X389" s="238"/>
      <c r="Y389" s="238"/>
      <c r="Z389" s="238"/>
      <c r="AA389" s="227"/>
      <c r="AB389" s="238"/>
      <c r="AC389" s="238"/>
      <c r="AD389" s="228"/>
      <c r="AE389" s="229" t="str">
        <f>IF('WTR&amp;SWR'!AD107="","",'WTR&amp;SWR'!AD107)</f>
        <v>SUBTOTAL:</v>
      </c>
      <c r="AF389" s="374" t="str">
        <f>IF('WTR&amp;SWR'!AE107="","",'WTR&amp;SWR'!AE107)</f>
        <v/>
      </c>
    </row>
    <row r="390" spans="1:50" s="171" customFormat="1" x14ac:dyDescent="0.15">
      <c r="A390" s="313" t="str">
        <f>IF(AND(AF389&gt;0,AF411&gt;0),"Print",IF(AF411&gt;0,"Print",""))</f>
        <v/>
      </c>
      <c r="B390" s="239"/>
      <c r="C390" s="240"/>
      <c r="D390" s="240"/>
      <c r="E390" s="240"/>
      <c r="F390" s="240"/>
      <c r="G390" s="240"/>
      <c r="H390" s="240"/>
      <c r="I390" s="240"/>
      <c r="J390" s="240"/>
      <c r="K390" s="240"/>
      <c r="L390" s="240"/>
      <c r="M390" s="240"/>
      <c r="N390" s="240"/>
      <c r="O390" s="240"/>
      <c r="P390" s="240"/>
      <c r="Q390" s="240"/>
      <c r="R390" s="240"/>
      <c r="S390" s="240"/>
      <c r="T390" s="240"/>
      <c r="U390" s="240"/>
      <c r="V390" s="240"/>
      <c r="W390" s="240"/>
      <c r="X390" s="240"/>
      <c r="Y390" s="240"/>
      <c r="Z390" s="240"/>
      <c r="AA390" s="194"/>
      <c r="AB390" s="240"/>
      <c r="AC390" s="240"/>
      <c r="AD390" s="242"/>
      <c r="AE390" s="242"/>
      <c r="AF390" s="376"/>
    </row>
    <row r="391" spans="1:50" s="171" customFormat="1" x14ac:dyDescent="0.15">
      <c r="A391" s="313" t="str">
        <f>IF(AF411&gt;0,"Print","")</f>
        <v/>
      </c>
      <c r="B391" s="325" t="str">
        <f>IF('WTR&amp;SWR'!A109="","",'WTR&amp;SWR'!A109)</f>
        <v>WATER</v>
      </c>
      <c r="C391" s="240"/>
      <c r="D391" s="240"/>
      <c r="E391" s="240"/>
      <c r="F391" s="240"/>
      <c r="G391" s="240"/>
      <c r="H391" s="240"/>
      <c r="I391" s="240"/>
      <c r="J391" s="240"/>
      <c r="K391" s="240"/>
      <c r="L391" s="240"/>
      <c r="M391" s="240"/>
      <c r="N391" s="240"/>
      <c r="O391" s="240"/>
      <c r="P391" s="240"/>
      <c r="Q391" s="240"/>
      <c r="R391" s="240"/>
      <c r="S391" s="240"/>
      <c r="T391" s="240"/>
      <c r="U391" s="240"/>
      <c r="V391" s="240"/>
      <c r="W391" s="240"/>
      <c r="X391" s="240"/>
      <c r="Y391" s="240"/>
      <c r="Z391" s="240"/>
      <c r="AA391" s="194"/>
      <c r="AB391" s="240"/>
      <c r="AC391" s="240"/>
      <c r="AD391" s="211"/>
      <c r="AE391" s="211"/>
      <c r="AF391" s="255" t="str">
        <f>IF('WTR&amp;SWR'!AE109="","",'WTR&amp;SWR'!AE109)</f>
        <v xml:space="preserve"> </v>
      </c>
    </row>
    <row r="392" spans="1:50" s="171" customFormat="1" x14ac:dyDescent="0.15">
      <c r="A392" s="313" t="str">
        <f>IF('WTR&amp;SWR'!AE110="","","Print")</f>
        <v/>
      </c>
      <c r="B392" s="236" t="str">
        <f>IF('WTR&amp;SWR'!A110="","",'WTR&amp;SWR'!A110)</f>
        <v>AIR &amp; VACUUM VALVE, PER WA-02 (2")</v>
      </c>
      <c r="C392" s="232" t="str">
        <f>IF('WTR&amp;SWR'!B110="","",'WTR&amp;SWR'!B110)</f>
        <v>EA</v>
      </c>
      <c r="D392" s="232" t="str">
        <f>IF('WTR&amp;SWR'!C110="","",'WTR&amp;SWR'!C110)</f>
        <v/>
      </c>
      <c r="E392" s="232" t="str">
        <f>IF('WTR&amp;SWR'!D110="","",'WTR&amp;SWR'!D110)</f>
        <v/>
      </c>
      <c r="F392" s="232" t="str">
        <f>IF('WTR&amp;SWR'!E110="","",'WTR&amp;SWR'!E110)</f>
        <v/>
      </c>
      <c r="G392" s="232" t="str">
        <f>IF('WTR&amp;SWR'!F110="","",'WTR&amp;SWR'!F110)</f>
        <v/>
      </c>
      <c r="H392" s="232" t="str">
        <f>IF('WTR&amp;SWR'!G110="","",'WTR&amp;SWR'!G110)</f>
        <v/>
      </c>
      <c r="I392" s="232" t="str">
        <f>IF('WTR&amp;SWR'!H110="","",'WTR&amp;SWR'!H110)</f>
        <v/>
      </c>
      <c r="J392" s="232" t="str">
        <f>IF('WTR&amp;SWR'!I110="","",'WTR&amp;SWR'!I110)</f>
        <v/>
      </c>
      <c r="K392" s="232" t="str">
        <f>IF('WTR&amp;SWR'!J110="","",'WTR&amp;SWR'!J110)</f>
        <v/>
      </c>
      <c r="L392" s="232" t="str">
        <f>IF('WTR&amp;SWR'!K110="","",'WTR&amp;SWR'!K110)</f>
        <v/>
      </c>
      <c r="M392" s="232" t="str">
        <f>IF('WTR&amp;SWR'!L110="","",'WTR&amp;SWR'!L110)</f>
        <v/>
      </c>
      <c r="N392" s="232" t="str">
        <f>IF('WTR&amp;SWR'!M110="","",'WTR&amp;SWR'!M110)</f>
        <v/>
      </c>
      <c r="O392" s="232" t="str">
        <f>IF('WTR&amp;SWR'!N110="","",'WTR&amp;SWR'!N110)</f>
        <v/>
      </c>
      <c r="P392" s="232" t="str">
        <f>IF('WTR&amp;SWR'!O110="","",'WTR&amp;SWR'!O110)</f>
        <v/>
      </c>
      <c r="Q392" s="232" t="str">
        <f>IF('WTR&amp;SWR'!P110="","",'WTR&amp;SWR'!P110)</f>
        <v/>
      </c>
      <c r="R392" s="232" t="str">
        <f>IF('WTR&amp;SWR'!Q110="","",'WTR&amp;SWR'!Q110)</f>
        <v/>
      </c>
      <c r="S392" s="232" t="str">
        <f>IF('WTR&amp;SWR'!R110="","",'WTR&amp;SWR'!R110)</f>
        <v/>
      </c>
      <c r="T392" s="232" t="str">
        <f>IF('WTR&amp;SWR'!S110="","",'WTR&amp;SWR'!S110)</f>
        <v/>
      </c>
      <c r="U392" s="232"/>
      <c r="V392" s="232"/>
      <c r="W392" s="232"/>
      <c r="X392" s="232"/>
      <c r="Y392" s="232"/>
      <c r="Z392" s="232"/>
      <c r="AA392" s="221" t="str">
        <f>IF('WTR&amp;SWR'!AA110="","",'WTR&amp;SWR'!AA110)</f>
        <v/>
      </c>
      <c r="AB392" s="222" t="str">
        <f>IF('WTR&amp;SWR'!Z110="","",'WTR&amp;SWR'!Z110)</f>
        <v/>
      </c>
      <c r="AC392" s="222" t="str">
        <f>IF('WTR&amp;SWR'!AB110="","",'WTR&amp;SWR'!AB110)</f>
        <v/>
      </c>
      <c r="AD392" s="223">
        <f>IF('WTR&amp;SWR'!AC110="","",'WTR&amp;SWR'!AC110)</f>
        <v>2247.5</v>
      </c>
      <c r="AE392" s="224" t="str">
        <f>IF('WTR&amp;SWR'!AD110="","",'WTR&amp;SWR'!AD110)</f>
        <v/>
      </c>
      <c r="AF392" s="257" t="str">
        <f>IF('WTR&amp;SWR'!AE110="","",'WTR&amp;SWR'!AE110)</f>
        <v/>
      </c>
    </row>
    <row r="393" spans="1:50" s="171" customFormat="1" x14ac:dyDescent="0.15">
      <c r="A393" s="313" t="str">
        <f>IF('WTR&amp;SWR'!AE111="","","Print")</f>
        <v/>
      </c>
      <c r="B393" s="236" t="str">
        <f>IF('WTR&amp;SWR'!A111="","",'WTR&amp;SWR'!A111)</f>
        <v>AIR &amp; VACUUM VALVE, PER WA-04 (4" &amp; 6")</v>
      </c>
      <c r="C393" s="232" t="str">
        <f>IF('WTR&amp;SWR'!B111="","",'WTR&amp;SWR'!B111)</f>
        <v>EA</v>
      </c>
      <c r="D393" s="232" t="str">
        <f>IF('WTR&amp;SWR'!C111="","",'WTR&amp;SWR'!C111)</f>
        <v/>
      </c>
      <c r="E393" s="232" t="str">
        <f>IF('WTR&amp;SWR'!D111="","",'WTR&amp;SWR'!D111)</f>
        <v/>
      </c>
      <c r="F393" s="232" t="str">
        <f>IF('WTR&amp;SWR'!E111="","",'WTR&amp;SWR'!E111)</f>
        <v/>
      </c>
      <c r="G393" s="232" t="str">
        <f>IF('WTR&amp;SWR'!F111="","",'WTR&amp;SWR'!F111)</f>
        <v/>
      </c>
      <c r="H393" s="232" t="str">
        <f>IF('WTR&amp;SWR'!G111="","",'WTR&amp;SWR'!G111)</f>
        <v/>
      </c>
      <c r="I393" s="232" t="str">
        <f>IF('WTR&amp;SWR'!H111="","",'WTR&amp;SWR'!H111)</f>
        <v/>
      </c>
      <c r="J393" s="232" t="str">
        <f>IF('WTR&amp;SWR'!I111="","",'WTR&amp;SWR'!I111)</f>
        <v/>
      </c>
      <c r="K393" s="232" t="str">
        <f>IF('WTR&amp;SWR'!J111="","",'WTR&amp;SWR'!J111)</f>
        <v/>
      </c>
      <c r="L393" s="232" t="str">
        <f>IF('WTR&amp;SWR'!K111="","",'WTR&amp;SWR'!K111)</f>
        <v/>
      </c>
      <c r="M393" s="232" t="str">
        <f>IF('WTR&amp;SWR'!L111="","",'WTR&amp;SWR'!L111)</f>
        <v/>
      </c>
      <c r="N393" s="232" t="str">
        <f>IF('WTR&amp;SWR'!M111="","",'WTR&amp;SWR'!M111)</f>
        <v/>
      </c>
      <c r="O393" s="232" t="str">
        <f>IF('WTR&amp;SWR'!N111="","",'WTR&amp;SWR'!N111)</f>
        <v/>
      </c>
      <c r="P393" s="232" t="str">
        <f>IF('WTR&amp;SWR'!O111="","",'WTR&amp;SWR'!O111)</f>
        <v/>
      </c>
      <c r="Q393" s="232" t="str">
        <f>IF('WTR&amp;SWR'!P111="","",'WTR&amp;SWR'!P111)</f>
        <v/>
      </c>
      <c r="R393" s="232" t="str">
        <f>IF('WTR&amp;SWR'!Q111="","",'WTR&amp;SWR'!Q111)</f>
        <v/>
      </c>
      <c r="S393" s="232" t="str">
        <f>IF('WTR&amp;SWR'!R111="","",'WTR&amp;SWR'!R111)</f>
        <v/>
      </c>
      <c r="T393" s="232" t="str">
        <f>IF('WTR&amp;SWR'!S111="","",'WTR&amp;SWR'!S111)</f>
        <v/>
      </c>
      <c r="U393" s="232"/>
      <c r="V393" s="232"/>
      <c r="W393" s="232"/>
      <c r="X393" s="232"/>
      <c r="Y393" s="232"/>
      <c r="Z393" s="232"/>
      <c r="AA393" s="221" t="str">
        <f>IF('WTR&amp;SWR'!AA111="","",'WTR&amp;SWR'!AA111)</f>
        <v/>
      </c>
      <c r="AB393" s="222" t="str">
        <f>IF('WTR&amp;SWR'!Z111="","",'WTR&amp;SWR'!Z111)</f>
        <v/>
      </c>
      <c r="AC393" s="222" t="str">
        <f>IF('WTR&amp;SWR'!AB111="","",'WTR&amp;SWR'!AB111)</f>
        <v/>
      </c>
      <c r="AD393" s="223">
        <f>IF('WTR&amp;SWR'!AC111="","",'WTR&amp;SWR'!AC111)</f>
        <v>3190</v>
      </c>
      <c r="AE393" s="224" t="str">
        <f>IF('WTR&amp;SWR'!AD111="","",'WTR&amp;SWR'!AD111)</f>
        <v/>
      </c>
      <c r="AF393" s="257" t="str">
        <f>IF('WTR&amp;SWR'!AE111="","",'WTR&amp;SWR'!AE111)</f>
        <v/>
      </c>
    </row>
    <row r="394" spans="1:50" s="171" customFormat="1" x14ac:dyDescent="0.15">
      <c r="A394" s="313" t="str">
        <f>IF('WTR&amp;SWR'!AE112="","","Print")</f>
        <v/>
      </c>
      <c r="B394" s="236" t="str">
        <f>IF('WTR&amp;SWR'!A112="","",'WTR&amp;SWR'!A112)</f>
        <v>BLOW-OFF ASSEMBLY, PER WB-01 (2")</v>
      </c>
      <c r="C394" s="232" t="str">
        <f>IF('WTR&amp;SWR'!B112="","",'WTR&amp;SWR'!B112)</f>
        <v>EA</v>
      </c>
      <c r="D394" s="232" t="str">
        <f>IF('WTR&amp;SWR'!C112="","",'WTR&amp;SWR'!C112)</f>
        <v/>
      </c>
      <c r="E394" s="232" t="str">
        <f>IF('WTR&amp;SWR'!D112="","",'WTR&amp;SWR'!D112)</f>
        <v/>
      </c>
      <c r="F394" s="232" t="str">
        <f>IF('WTR&amp;SWR'!E112="","",'WTR&amp;SWR'!E112)</f>
        <v/>
      </c>
      <c r="G394" s="232" t="str">
        <f>IF('WTR&amp;SWR'!F112="","",'WTR&amp;SWR'!F112)</f>
        <v/>
      </c>
      <c r="H394" s="232" t="str">
        <f>IF('WTR&amp;SWR'!G112="","",'WTR&amp;SWR'!G112)</f>
        <v/>
      </c>
      <c r="I394" s="232" t="str">
        <f>IF('WTR&amp;SWR'!H112="","",'WTR&amp;SWR'!H112)</f>
        <v/>
      </c>
      <c r="J394" s="232" t="str">
        <f>IF('WTR&amp;SWR'!I112="","",'WTR&amp;SWR'!I112)</f>
        <v/>
      </c>
      <c r="K394" s="232" t="str">
        <f>IF('WTR&amp;SWR'!J112="","",'WTR&amp;SWR'!J112)</f>
        <v/>
      </c>
      <c r="L394" s="232" t="str">
        <f>IF('WTR&amp;SWR'!K112="","",'WTR&amp;SWR'!K112)</f>
        <v/>
      </c>
      <c r="M394" s="232" t="str">
        <f>IF('WTR&amp;SWR'!L112="","",'WTR&amp;SWR'!L112)</f>
        <v/>
      </c>
      <c r="N394" s="232" t="str">
        <f>IF('WTR&amp;SWR'!M112="","",'WTR&amp;SWR'!M112)</f>
        <v/>
      </c>
      <c r="O394" s="232" t="str">
        <f>IF('WTR&amp;SWR'!N112="","",'WTR&amp;SWR'!N112)</f>
        <v/>
      </c>
      <c r="P394" s="232" t="str">
        <f>IF('WTR&amp;SWR'!O112="","",'WTR&amp;SWR'!O112)</f>
        <v/>
      </c>
      <c r="Q394" s="232" t="str">
        <f>IF('WTR&amp;SWR'!P112="","",'WTR&amp;SWR'!P112)</f>
        <v/>
      </c>
      <c r="R394" s="232" t="str">
        <f>IF('WTR&amp;SWR'!Q112="","",'WTR&amp;SWR'!Q112)</f>
        <v/>
      </c>
      <c r="S394" s="232" t="str">
        <f>IF('WTR&amp;SWR'!R112="","",'WTR&amp;SWR'!R112)</f>
        <v/>
      </c>
      <c r="T394" s="232" t="str">
        <f>IF('WTR&amp;SWR'!S112="","",'WTR&amp;SWR'!S112)</f>
        <v/>
      </c>
      <c r="U394" s="232"/>
      <c r="V394" s="232"/>
      <c r="W394" s="232"/>
      <c r="X394" s="232"/>
      <c r="Y394" s="232"/>
      <c r="Z394" s="232"/>
      <c r="AA394" s="221" t="str">
        <f>IF('WTR&amp;SWR'!AA112="","",'WTR&amp;SWR'!AA112)</f>
        <v/>
      </c>
      <c r="AB394" s="222" t="str">
        <f>IF('WTR&amp;SWR'!Z112="","",'WTR&amp;SWR'!Z112)</f>
        <v/>
      </c>
      <c r="AC394" s="222" t="str">
        <f>IF('WTR&amp;SWR'!AB112="","",'WTR&amp;SWR'!AB112)</f>
        <v/>
      </c>
      <c r="AD394" s="223">
        <f>IF('WTR&amp;SWR'!AC112="","",'WTR&amp;SWR'!AC112)</f>
        <v>1254.25</v>
      </c>
      <c r="AE394" s="224" t="str">
        <f>IF('WTR&amp;SWR'!AD112="","",'WTR&amp;SWR'!AD112)</f>
        <v/>
      </c>
      <c r="AF394" s="257" t="str">
        <f>IF('WTR&amp;SWR'!AE112="","",'WTR&amp;SWR'!AE112)</f>
        <v/>
      </c>
      <c r="AH394" s="164"/>
      <c r="AI394" s="164"/>
      <c r="AJ394" s="164"/>
      <c r="AK394" s="164"/>
      <c r="AL394" s="164"/>
      <c r="AM394" s="164"/>
      <c r="AN394" s="164"/>
      <c r="AO394" s="164"/>
      <c r="AP394" s="164"/>
      <c r="AQ394" s="164"/>
      <c r="AR394" s="164"/>
      <c r="AS394" s="164"/>
      <c r="AT394" s="164"/>
      <c r="AU394" s="164"/>
      <c r="AV394" s="164"/>
      <c r="AW394" s="164"/>
      <c r="AX394" s="164"/>
    </row>
    <row r="395" spans="1:50" s="171" customFormat="1" x14ac:dyDescent="0.15">
      <c r="A395" s="313" t="str">
        <f>IF('WTR&amp;SWR'!AE113="","","Print")</f>
        <v/>
      </c>
      <c r="B395" s="236" t="str">
        <f>IF('WTR&amp;SWR'!A113="","",'WTR&amp;SWR'!A113)</f>
        <v>BLOW-OFF ASSEMBLY, PER SDW-106</v>
      </c>
      <c r="C395" s="232" t="str">
        <f>IF('WTR&amp;SWR'!B113="","",'WTR&amp;SWR'!B113)</f>
        <v>EA</v>
      </c>
      <c r="D395" s="232" t="str">
        <f>IF('WTR&amp;SWR'!C113="","",'WTR&amp;SWR'!C113)</f>
        <v/>
      </c>
      <c r="E395" s="232" t="str">
        <f>IF('WTR&amp;SWR'!D113="","",'WTR&amp;SWR'!D113)</f>
        <v/>
      </c>
      <c r="F395" s="232" t="str">
        <f>IF('WTR&amp;SWR'!E113="","",'WTR&amp;SWR'!E113)</f>
        <v/>
      </c>
      <c r="G395" s="232" t="str">
        <f>IF('WTR&amp;SWR'!F113="","",'WTR&amp;SWR'!F113)</f>
        <v/>
      </c>
      <c r="H395" s="232" t="str">
        <f>IF('WTR&amp;SWR'!G113="","",'WTR&amp;SWR'!G113)</f>
        <v/>
      </c>
      <c r="I395" s="232" t="str">
        <f>IF('WTR&amp;SWR'!H113="","",'WTR&amp;SWR'!H113)</f>
        <v/>
      </c>
      <c r="J395" s="232" t="str">
        <f>IF('WTR&amp;SWR'!I113="","",'WTR&amp;SWR'!I113)</f>
        <v/>
      </c>
      <c r="K395" s="232" t="str">
        <f>IF('WTR&amp;SWR'!J113="","",'WTR&amp;SWR'!J113)</f>
        <v/>
      </c>
      <c r="L395" s="232" t="str">
        <f>IF('WTR&amp;SWR'!K113="","",'WTR&amp;SWR'!K113)</f>
        <v/>
      </c>
      <c r="M395" s="232" t="str">
        <f>IF('WTR&amp;SWR'!L113="","",'WTR&amp;SWR'!L113)</f>
        <v/>
      </c>
      <c r="N395" s="232" t="str">
        <f>IF('WTR&amp;SWR'!M113="","",'WTR&amp;SWR'!M113)</f>
        <v/>
      </c>
      <c r="O395" s="232" t="str">
        <f>IF('WTR&amp;SWR'!N113="","",'WTR&amp;SWR'!N113)</f>
        <v/>
      </c>
      <c r="P395" s="232" t="str">
        <f>IF('WTR&amp;SWR'!O113="","",'WTR&amp;SWR'!O113)</f>
        <v/>
      </c>
      <c r="Q395" s="232" t="str">
        <f>IF('WTR&amp;SWR'!P113="","",'WTR&amp;SWR'!P113)</f>
        <v/>
      </c>
      <c r="R395" s="232" t="str">
        <f>IF('WTR&amp;SWR'!Q113="","",'WTR&amp;SWR'!Q113)</f>
        <v/>
      </c>
      <c r="S395" s="232" t="str">
        <f>IF('WTR&amp;SWR'!R113="","",'WTR&amp;SWR'!R113)</f>
        <v/>
      </c>
      <c r="T395" s="232" t="str">
        <f>IF('WTR&amp;SWR'!S113="","",'WTR&amp;SWR'!S113)</f>
        <v/>
      </c>
      <c r="U395" s="232"/>
      <c r="V395" s="232"/>
      <c r="W395" s="232"/>
      <c r="X395" s="232"/>
      <c r="Y395" s="232"/>
      <c r="Z395" s="232"/>
      <c r="AA395" s="221" t="str">
        <f>IF('WTR&amp;SWR'!AA113="","",'WTR&amp;SWR'!AA113)</f>
        <v/>
      </c>
      <c r="AB395" s="222" t="str">
        <f>IF('WTR&amp;SWR'!Z113="","",'WTR&amp;SWR'!Z113)</f>
        <v/>
      </c>
      <c r="AC395" s="222" t="str">
        <f>IF('WTR&amp;SWR'!AB113="","",'WTR&amp;SWR'!AB113)</f>
        <v/>
      </c>
      <c r="AD395" s="223">
        <f>IF('WTR&amp;SWR'!AC113="","",'WTR&amp;SWR'!AC113)</f>
        <v>2320</v>
      </c>
      <c r="AE395" s="224" t="str">
        <f>IF('WTR&amp;SWR'!AD113="","",'WTR&amp;SWR'!AD113)</f>
        <v/>
      </c>
      <c r="AF395" s="257" t="str">
        <f>IF('WTR&amp;SWR'!AE113="","",'WTR&amp;SWR'!AE113)</f>
        <v/>
      </c>
      <c r="AH395" s="164"/>
      <c r="AI395" s="164"/>
      <c r="AJ395" s="164"/>
      <c r="AK395" s="164"/>
      <c r="AL395" s="164"/>
      <c r="AM395" s="164"/>
      <c r="AN395" s="164"/>
      <c r="AO395" s="164"/>
      <c r="AP395" s="164"/>
      <c r="AQ395" s="164"/>
      <c r="AR395" s="164"/>
      <c r="AS395" s="164"/>
      <c r="AT395" s="164"/>
      <c r="AU395" s="164"/>
      <c r="AV395" s="164"/>
      <c r="AW395" s="164"/>
      <c r="AX395" s="164"/>
    </row>
    <row r="396" spans="1:50" s="171" customFormat="1" x14ac:dyDescent="0.15">
      <c r="A396" s="313" t="str">
        <f>IF('WTR&amp;SWR'!AE114="","","Print")</f>
        <v/>
      </c>
      <c r="B396" s="236" t="str">
        <f>IF('WTR&amp;SWR'!A114="","",'WTR&amp;SWR'!A114)</f>
        <v>BLOW-OFF ASSEMBLY PER WB-02 &amp; 03 (4" &amp; 6", TYPES A &amp; B)</v>
      </c>
      <c r="C396" s="232" t="str">
        <f>IF('WTR&amp;SWR'!B114="","",'WTR&amp;SWR'!B114)</f>
        <v>EA</v>
      </c>
      <c r="D396" s="232" t="str">
        <f>IF('WTR&amp;SWR'!C114="","",'WTR&amp;SWR'!C114)</f>
        <v/>
      </c>
      <c r="E396" s="232" t="str">
        <f>IF('WTR&amp;SWR'!D114="","",'WTR&amp;SWR'!D114)</f>
        <v/>
      </c>
      <c r="F396" s="232" t="str">
        <f>IF('WTR&amp;SWR'!E114="","",'WTR&amp;SWR'!E114)</f>
        <v/>
      </c>
      <c r="G396" s="232" t="str">
        <f>IF('WTR&amp;SWR'!F114="","",'WTR&amp;SWR'!F114)</f>
        <v/>
      </c>
      <c r="H396" s="232" t="str">
        <f>IF('WTR&amp;SWR'!G114="","",'WTR&amp;SWR'!G114)</f>
        <v/>
      </c>
      <c r="I396" s="232" t="str">
        <f>IF('WTR&amp;SWR'!H114="","",'WTR&amp;SWR'!H114)</f>
        <v/>
      </c>
      <c r="J396" s="232" t="str">
        <f>IF('WTR&amp;SWR'!I114="","",'WTR&amp;SWR'!I114)</f>
        <v/>
      </c>
      <c r="K396" s="232" t="str">
        <f>IF('WTR&amp;SWR'!J114="","",'WTR&amp;SWR'!J114)</f>
        <v/>
      </c>
      <c r="L396" s="232" t="str">
        <f>IF('WTR&amp;SWR'!K114="","",'WTR&amp;SWR'!K114)</f>
        <v/>
      </c>
      <c r="M396" s="232" t="str">
        <f>IF('WTR&amp;SWR'!L114="","",'WTR&amp;SWR'!L114)</f>
        <v/>
      </c>
      <c r="N396" s="232" t="str">
        <f>IF('WTR&amp;SWR'!M114="","",'WTR&amp;SWR'!M114)</f>
        <v/>
      </c>
      <c r="O396" s="232" t="str">
        <f>IF('WTR&amp;SWR'!N114="","",'WTR&amp;SWR'!N114)</f>
        <v/>
      </c>
      <c r="P396" s="232" t="str">
        <f>IF('WTR&amp;SWR'!O114="","",'WTR&amp;SWR'!O114)</f>
        <v/>
      </c>
      <c r="Q396" s="232" t="str">
        <f>IF('WTR&amp;SWR'!P114="","",'WTR&amp;SWR'!P114)</f>
        <v/>
      </c>
      <c r="R396" s="232" t="str">
        <f>IF('WTR&amp;SWR'!Q114="","",'WTR&amp;SWR'!Q114)</f>
        <v/>
      </c>
      <c r="S396" s="232" t="str">
        <f>IF('WTR&amp;SWR'!R114="","",'WTR&amp;SWR'!R114)</f>
        <v/>
      </c>
      <c r="T396" s="232" t="str">
        <f>IF('WTR&amp;SWR'!S114="","",'WTR&amp;SWR'!S114)</f>
        <v/>
      </c>
      <c r="U396" s="232"/>
      <c r="V396" s="232"/>
      <c r="W396" s="232"/>
      <c r="X396" s="232"/>
      <c r="Y396" s="232"/>
      <c r="Z396" s="232"/>
      <c r="AA396" s="221" t="str">
        <f>IF('WTR&amp;SWR'!AA114="","",'WTR&amp;SWR'!AA114)</f>
        <v/>
      </c>
      <c r="AB396" s="222" t="str">
        <f>IF('WTR&amp;SWR'!Z114="","",'WTR&amp;SWR'!Z114)</f>
        <v/>
      </c>
      <c r="AC396" s="222" t="str">
        <f>IF('WTR&amp;SWR'!AB114="","",'WTR&amp;SWR'!AB114)</f>
        <v/>
      </c>
      <c r="AD396" s="223">
        <f>IF('WTR&amp;SWR'!AC114="","",'WTR&amp;SWR'!AC114)</f>
        <v>2718.75</v>
      </c>
      <c r="AE396" s="224" t="str">
        <f>IF('WTR&amp;SWR'!AD114="","",'WTR&amp;SWR'!AD114)</f>
        <v/>
      </c>
      <c r="AF396" s="257" t="str">
        <f>IF('WTR&amp;SWR'!AE114="","",'WTR&amp;SWR'!AE114)</f>
        <v/>
      </c>
      <c r="AH396" s="164"/>
      <c r="AI396" s="164"/>
      <c r="AJ396" s="164"/>
      <c r="AK396" s="164"/>
      <c r="AL396" s="164"/>
      <c r="AM396" s="164"/>
      <c r="AN396" s="164"/>
      <c r="AO396" s="164"/>
      <c r="AP396" s="164"/>
      <c r="AQ396" s="164"/>
      <c r="AR396" s="164"/>
      <c r="AS396" s="164"/>
      <c r="AT396" s="164"/>
      <c r="AU396" s="164"/>
      <c r="AV396" s="164"/>
      <c r="AW396" s="164"/>
      <c r="AX396" s="164"/>
    </row>
    <row r="397" spans="1:50" s="171" customFormat="1" x14ac:dyDescent="0.15">
      <c r="A397" s="313" t="str">
        <f>IF('WTR&amp;SWR'!AE115="","","Print")</f>
        <v/>
      </c>
      <c r="B397" s="236" t="str">
        <f>IF('WTR&amp;SWR'!A115="","",'WTR&amp;SWR'!A115)</f>
        <v>RELOCATE FIRE HYDRANT</v>
      </c>
      <c r="C397" s="232" t="str">
        <f>IF('WTR&amp;SWR'!B115="","",'WTR&amp;SWR'!B115)</f>
        <v>EA</v>
      </c>
      <c r="D397" s="232" t="str">
        <f>IF('WTR&amp;SWR'!C115="","",'WTR&amp;SWR'!C115)</f>
        <v/>
      </c>
      <c r="E397" s="232" t="str">
        <f>IF('WTR&amp;SWR'!D115="","",'WTR&amp;SWR'!D115)</f>
        <v/>
      </c>
      <c r="F397" s="232" t="str">
        <f>IF('WTR&amp;SWR'!E115="","",'WTR&amp;SWR'!E115)</f>
        <v/>
      </c>
      <c r="G397" s="232" t="str">
        <f>IF('WTR&amp;SWR'!F115="","",'WTR&amp;SWR'!F115)</f>
        <v/>
      </c>
      <c r="H397" s="232" t="str">
        <f>IF('WTR&amp;SWR'!G115="","",'WTR&amp;SWR'!G115)</f>
        <v/>
      </c>
      <c r="I397" s="232" t="str">
        <f>IF('WTR&amp;SWR'!H115="","",'WTR&amp;SWR'!H115)</f>
        <v/>
      </c>
      <c r="J397" s="232" t="str">
        <f>IF('WTR&amp;SWR'!I115="","",'WTR&amp;SWR'!I115)</f>
        <v/>
      </c>
      <c r="K397" s="232" t="str">
        <f>IF('WTR&amp;SWR'!J115="","",'WTR&amp;SWR'!J115)</f>
        <v/>
      </c>
      <c r="L397" s="232" t="str">
        <f>IF('WTR&amp;SWR'!K115="","",'WTR&amp;SWR'!K115)</f>
        <v/>
      </c>
      <c r="M397" s="232" t="str">
        <f>IF('WTR&amp;SWR'!L115="","",'WTR&amp;SWR'!L115)</f>
        <v/>
      </c>
      <c r="N397" s="232" t="str">
        <f>IF('WTR&amp;SWR'!M115="","",'WTR&amp;SWR'!M115)</f>
        <v/>
      </c>
      <c r="O397" s="232" t="str">
        <f>IF('WTR&amp;SWR'!N115="","",'WTR&amp;SWR'!N115)</f>
        <v/>
      </c>
      <c r="P397" s="232" t="str">
        <f>IF('WTR&amp;SWR'!O115="","",'WTR&amp;SWR'!O115)</f>
        <v/>
      </c>
      <c r="Q397" s="232" t="str">
        <f>IF('WTR&amp;SWR'!P115="","",'WTR&amp;SWR'!P115)</f>
        <v/>
      </c>
      <c r="R397" s="232" t="str">
        <f>IF('WTR&amp;SWR'!Q115="","",'WTR&amp;SWR'!Q115)</f>
        <v/>
      </c>
      <c r="S397" s="232" t="str">
        <f>IF('WTR&amp;SWR'!R115="","",'WTR&amp;SWR'!R115)</f>
        <v/>
      </c>
      <c r="T397" s="232" t="str">
        <f>IF('WTR&amp;SWR'!S115="","",'WTR&amp;SWR'!S115)</f>
        <v/>
      </c>
      <c r="U397" s="232"/>
      <c r="V397" s="232"/>
      <c r="W397" s="232"/>
      <c r="X397" s="232"/>
      <c r="Y397" s="232"/>
      <c r="Z397" s="232"/>
      <c r="AA397" s="221" t="str">
        <f>IF('WTR&amp;SWR'!AA115="","",'WTR&amp;SWR'!AA115)</f>
        <v/>
      </c>
      <c r="AB397" s="222" t="str">
        <f>IF('WTR&amp;SWR'!Z115="","",'WTR&amp;SWR'!Z115)</f>
        <v/>
      </c>
      <c r="AC397" s="222" t="str">
        <f>IF('WTR&amp;SWR'!AB115="","",'WTR&amp;SWR'!AB115)</f>
        <v/>
      </c>
      <c r="AD397" s="223">
        <f>IF('WTR&amp;SWR'!AC115="","",'WTR&amp;SWR'!AC115)</f>
        <v>3190</v>
      </c>
      <c r="AE397" s="224" t="str">
        <f>IF('WTR&amp;SWR'!AD115="","",'WTR&amp;SWR'!AD115)</f>
        <v/>
      </c>
      <c r="AF397" s="257" t="str">
        <f>IF('WTR&amp;SWR'!AE115="","",'WTR&amp;SWR'!AE115)</f>
        <v/>
      </c>
      <c r="AH397" s="164"/>
      <c r="AI397" s="164"/>
      <c r="AJ397" s="164"/>
      <c r="AK397" s="164"/>
      <c r="AL397" s="164"/>
      <c r="AM397" s="164"/>
      <c r="AN397" s="164"/>
      <c r="AO397" s="164"/>
      <c r="AP397" s="164"/>
      <c r="AQ397" s="164"/>
      <c r="AR397" s="164"/>
      <c r="AS397" s="164"/>
      <c r="AT397" s="164"/>
      <c r="AU397" s="164"/>
      <c r="AV397" s="164"/>
      <c r="AW397" s="164"/>
      <c r="AX397" s="164"/>
    </row>
    <row r="398" spans="1:50" x14ac:dyDescent="0.15">
      <c r="A398" s="313" t="str">
        <f>IF('WTR&amp;SWR'!AE116="","","Print")</f>
        <v/>
      </c>
      <c r="B398" s="236" t="str">
        <f>IF('WTR&amp;SWR'!A116="","",'WTR&amp;SWR'!A116)</f>
        <v>FIRE HYDRANT ASSY PER WF-01 ( 2-WAY)</v>
      </c>
      <c r="C398" s="232" t="str">
        <f>IF('WTR&amp;SWR'!B116="","",'WTR&amp;SWR'!B116)</f>
        <v>EA</v>
      </c>
      <c r="D398" s="232" t="str">
        <f>IF('WTR&amp;SWR'!C116="","",'WTR&amp;SWR'!C116)</f>
        <v/>
      </c>
      <c r="E398" s="232" t="str">
        <f>IF('WTR&amp;SWR'!D116="","",'WTR&amp;SWR'!D116)</f>
        <v/>
      </c>
      <c r="F398" s="232" t="str">
        <f>IF('WTR&amp;SWR'!E116="","",'WTR&amp;SWR'!E116)</f>
        <v/>
      </c>
      <c r="G398" s="232" t="str">
        <f>IF('WTR&amp;SWR'!F116="","",'WTR&amp;SWR'!F116)</f>
        <v/>
      </c>
      <c r="H398" s="232" t="str">
        <f>IF('WTR&amp;SWR'!G116="","",'WTR&amp;SWR'!G116)</f>
        <v/>
      </c>
      <c r="I398" s="232" t="str">
        <f>IF('WTR&amp;SWR'!H116="","",'WTR&amp;SWR'!H116)</f>
        <v/>
      </c>
      <c r="J398" s="232" t="str">
        <f>IF('WTR&amp;SWR'!I116="","",'WTR&amp;SWR'!I116)</f>
        <v/>
      </c>
      <c r="K398" s="232" t="str">
        <f>IF('WTR&amp;SWR'!J116="","",'WTR&amp;SWR'!J116)</f>
        <v/>
      </c>
      <c r="L398" s="232" t="str">
        <f>IF('WTR&amp;SWR'!K116="","",'WTR&amp;SWR'!K116)</f>
        <v/>
      </c>
      <c r="M398" s="232" t="str">
        <f>IF('WTR&amp;SWR'!L116="","",'WTR&amp;SWR'!L116)</f>
        <v/>
      </c>
      <c r="N398" s="232" t="str">
        <f>IF('WTR&amp;SWR'!M116="","",'WTR&amp;SWR'!M116)</f>
        <v/>
      </c>
      <c r="O398" s="232" t="str">
        <f>IF('WTR&amp;SWR'!N116="","",'WTR&amp;SWR'!N116)</f>
        <v/>
      </c>
      <c r="P398" s="232" t="str">
        <f>IF('WTR&amp;SWR'!O116="","",'WTR&amp;SWR'!O116)</f>
        <v/>
      </c>
      <c r="Q398" s="232" t="str">
        <f>IF('WTR&amp;SWR'!P116="","",'WTR&amp;SWR'!P116)</f>
        <v/>
      </c>
      <c r="R398" s="232" t="str">
        <f>IF('WTR&amp;SWR'!Q116="","",'WTR&amp;SWR'!Q116)</f>
        <v/>
      </c>
      <c r="S398" s="232" t="str">
        <f>IF('WTR&amp;SWR'!R116="","",'WTR&amp;SWR'!R116)</f>
        <v/>
      </c>
      <c r="T398" s="232" t="str">
        <f>IF('WTR&amp;SWR'!S116="","",'WTR&amp;SWR'!S116)</f>
        <v/>
      </c>
      <c r="U398" s="232"/>
      <c r="V398" s="232"/>
      <c r="W398" s="232"/>
      <c r="X398" s="232"/>
      <c r="Y398" s="232"/>
      <c r="Z398" s="232"/>
      <c r="AA398" s="221" t="str">
        <f>IF('WTR&amp;SWR'!AA116="","",'WTR&amp;SWR'!AA116)</f>
        <v/>
      </c>
      <c r="AB398" s="222" t="str">
        <f>IF('WTR&amp;SWR'!Z116="","",'WTR&amp;SWR'!Z116)</f>
        <v/>
      </c>
      <c r="AC398" s="222" t="str">
        <f>IF('WTR&amp;SWR'!AB116="","",'WTR&amp;SWR'!AB116)</f>
        <v/>
      </c>
      <c r="AD398" s="223">
        <f>IF('WTR&amp;SWR'!AC116="","",'WTR&amp;SWR'!AC116)</f>
        <v>5075</v>
      </c>
      <c r="AE398" s="224" t="str">
        <f>IF('WTR&amp;SWR'!AD116="","",'WTR&amp;SWR'!AD116)</f>
        <v/>
      </c>
      <c r="AF398" s="257" t="str">
        <f>IF('WTR&amp;SWR'!AE116="","",'WTR&amp;SWR'!AE116)</f>
        <v/>
      </c>
    </row>
    <row r="399" spans="1:50" x14ac:dyDescent="0.15">
      <c r="A399" s="313" t="str">
        <f>IF('WTR&amp;SWR'!AE117="","","Print")</f>
        <v/>
      </c>
      <c r="B399" s="236" t="str">
        <f>IF('WTR&amp;SWR'!A117="","",'WTR&amp;SWR'!A117)</f>
        <v>FIRE HYDRANT ASSY PER WF-01 ( 3-WAY)</v>
      </c>
      <c r="C399" s="232" t="str">
        <f>IF('WTR&amp;SWR'!B117="","",'WTR&amp;SWR'!B117)</f>
        <v>EA</v>
      </c>
      <c r="D399" s="232" t="str">
        <f>IF('WTR&amp;SWR'!C117="","",'WTR&amp;SWR'!C117)</f>
        <v/>
      </c>
      <c r="E399" s="232" t="str">
        <f>IF('WTR&amp;SWR'!D117="","",'WTR&amp;SWR'!D117)</f>
        <v/>
      </c>
      <c r="F399" s="232" t="str">
        <f>IF('WTR&amp;SWR'!E117="","",'WTR&amp;SWR'!E117)</f>
        <v/>
      </c>
      <c r="G399" s="232" t="str">
        <f>IF('WTR&amp;SWR'!F117="","",'WTR&amp;SWR'!F117)</f>
        <v/>
      </c>
      <c r="H399" s="232" t="str">
        <f>IF('WTR&amp;SWR'!G117="","",'WTR&amp;SWR'!G117)</f>
        <v/>
      </c>
      <c r="I399" s="232" t="str">
        <f>IF('WTR&amp;SWR'!H117="","",'WTR&amp;SWR'!H117)</f>
        <v/>
      </c>
      <c r="J399" s="232" t="str">
        <f>IF('WTR&amp;SWR'!I117="","",'WTR&amp;SWR'!I117)</f>
        <v/>
      </c>
      <c r="K399" s="232" t="str">
        <f>IF('WTR&amp;SWR'!J117="","",'WTR&amp;SWR'!J117)</f>
        <v/>
      </c>
      <c r="L399" s="232" t="str">
        <f>IF('WTR&amp;SWR'!K117="","",'WTR&amp;SWR'!K117)</f>
        <v/>
      </c>
      <c r="M399" s="232" t="str">
        <f>IF('WTR&amp;SWR'!L117="","",'WTR&amp;SWR'!L117)</f>
        <v/>
      </c>
      <c r="N399" s="232" t="str">
        <f>IF('WTR&amp;SWR'!M117="","",'WTR&amp;SWR'!M117)</f>
        <v/>
      </c>
      <c r="O399" s="232" t="str">
        <f>IF('WTR&amp;SWR'!N117="","",'WTR&amp;SWR'!N117)</f>
        <v/>
      </c>
      <c r="P399" s="232" t="str">
        <f>IF('WTR&amp;SWR'!O117="","",'WTR&amp;SWR'!O117)</f>
        <v/>
      </c>
      <c r="Q399" s="232" t="str">
        <f>IF('WTR&amp;SWR'!P117="","",'WTR&amp;SWR'!P117)</f>
        <v/>
      </c>
      <c r="R399" s="232" t="str">
        <f>IF('WTR&amp;SWR'!Q117="","",'WTR&amp;SWR'!Q117)</f>
        <v/>
      </c>
      <c r="S399" s="232" t="str">
        <f>IF('WTR&amp;SWR'!R117="","",'WTR&amp;SWR'!R117)</f>
        <v/>
      </c>
      <c r="T399" s="232" t="str">
        <f>IF('WTR&amp;SWR'!S117="","",'WTR&amp;SWR'!S117)</f>
        <v/>
      </c>
      <c r="U399" s="232"/>
      <c r="V399" s="232"/>
      <c r="W399" s="232"/>
      <c r="X399" s="232"/>
      <c r="Y399" s="232"/>
      <c r="Z399" s="232"/>
      <c r="AA399" s="221" t="str">
        <f>IF('WTR&amp;SWR'!AA117="","",'WTR&amp;SWR'!AA117)</f>
        <v/>
      </c>
      <c r="AB399" s="222" t="str">
        <f>IF('WTR&amp;SWR'!Z117="","",'WTR&amp;SWR'!Z117)</f>
        <v/>
      </c>
      <c r="AC399" s="222" t="str">
        <f>IF('WTR&amp;SWR'!AB117="","",'WTR&amp;SWR'!AB117)</f>
        <v/>
      </c>
      <c r="AD399" s="223">
        <f>IF('WTR&amp;SWR'!AC117="","",'WTR&amp;SWR'!AC117)</f>
        <v>5800</v>
      </c>
      <c r="AE399" s="224" t="str">
        <f>IF('WTR&amp;SWR'!AD117="","",'WTR&amp;SWR'!AD117)</f>
        <v/>
      </c>
      <c r="AF399" s="257" t="str">
        <f>IF('WTR&amp;SWR'!AE117="","",'WTR&amp;SWR'!AE117)</f>
        <v/>
      </c>
    </row>
    <row r="400" spans="1:50" x14ac:dyDescent="0.15">
      <c r="A400" s="313" t="str">
        <f>IF('WTR&amp;SWR'!AE118="","","Print")</f>
        <v/>
      </c>
      <c r="B400" s="236" t="str">
        <f>IF('WTR&amp;SWR'!A118="","",'WTR&amp;SWR'!A118)</f>
        <v>MULTIPLE SERVICE PER SDW-138</v>
      </c>
      <c r="C400" s="232" t="str">
        <f>IF('WTR&amp;SWR'!B118="","",'WTR&amp;SWR'!B118)</f>
        <v>EA</v>
      </c>
      <c r="D400" s="232" t="str">
        <f>IF('WTR&amp;SWR'!C118="","",'WTR&amp;SWR'!C118)</f>
        <v/>
      </c>
      <c r="E400" s="232" t="str">
        <f>IF('WTR&amp;SWR'!D118="","",'WTR&amp;SWR'!D118)</f>
        <v/>
      </c>
      <c r="F400" s="232" t="str">
        <f>IF('WTR&amp;SWR'!E118="","",'WTR&amp;SWR'!E118)</f>
        <v/>
      </c>
      <c r="G400" s="232" t="str">
        <f>IF('WTR&amp;SWR'!F118="","",'WTR&amp;SWR'!F118)</f>
        <v/>
      </c>
      <c r="H400" s="232" t="str">
        <f>IF('WTR&amp;SWR'!G118="","",'WTR&amp;SWR'!G118)</f>
        <v/>
      </c>
      <c r="I400" s="232" t="str">
        <f>IF('WTR&amp;SWR'!H118="","",'WTR&amp;SWR'!H118)</f>
        <v/>
      </c>
      <c r="J400" s="232" t="str">
        <f>IF('WTR&amp;SWR'!I118="","",'WTR&amp;SWR'!I118)</f>
        <v/>
      </c>
      <c r="K400" s="232" t="str">
        <f>IF('WTR&amp;SWR'!J118="","",'WTR&amp;SWR'!J118)</f>
        <v/>
      </c>
      <c r="L400" s="232" t="str">
        <f>IF('WTR&amp;SWR'!K118="","",'WTR&amp;SWR'!K118)</f>
        <v/>
      </c>
      <c r="M400" s="232" t="str">
        <f>IF('WTR&amp;SWR'!L118="","",'WTR&amp;SWR'!L118)</f>
        <v/>
      </c>
      <c r="N400" s="232" t="str">
        <f>IF('WTR&amp;SWR'!M118="","",'WTR&amp;SWR'!M118)</f>
        <v/>
      </c>
      <c r="O400" s="232" t="str">
        <f>IF('WTR&amp;SWR'!N118="","",'WTR&amp;SWR'!N118)</f>
        <v/>
      </c>
      <c r="P400" s="232" t="str">
        <f>IF('WTR&amp;SWR'!O118="","",'WTR&amp;SWR'!O118)</f>
        <v/>
      </c>
      <c r="Q400" s="232" t="str">
        <f>IF('WTR&amp;SWR'!P118="","",'WTR&amp;SWR'!P118)</f>
        <v/>
      </c>
      <c r="R400" s="232" t="str">
        <f>IF('WTR&amp;SWR'!Q118="","",'WTR&amp;SWR'!Q118)</f>
        <v/>
      </c>
      <c r="S400" s="232" t="str">
        <f>IF('WTR&amp;SWR'!R118="","",'WTR&amp;SWR'!R118)</f>
        <v/>
      </c>
      <c r="T400" s="232" t="str">
        <f>IF('WTR&amp;SWR'!S118="","",'WTR&amp;SWR'!S118)</f>
        <v/>
      </c>
      <c r="U400" s="232"/>
      <c r="V400" s="232"/>
      <c r="W400" s="232"/>
      <c r="X400" s="232"/>
      <c r="Y400" s="232"/>
      <c r="Z400" s="232"/>
      <c r="AA400" s="221" t="str">
        <f>IF('WTR&amp;SWR'!AA118="","",'WTR&amp;SWR'!AA118)</f>
        <v/>
      </c>
      <c r="AB400" s="222" t="str">
        <f>IF('WTR&amp;SWR'!Z118="","",'WTR&amp;SWR'!Z118)</f>
        <v/>
      </c>
      <c r="AC400" s="222" t="str">
        <f>IF('WTR&amp;SWR'!AB118="","",'WTR&amp;SWR'!AB118)</f>
        <v/>
      </c>
      <c r="AD400" s="223">
        <f>IF('WTR&amp;SWR'!AC118="","",'WTR&amp;SWR'!AC118)</f>
        <v>797.5</v>
      </c>
      <c r="AE400" s="224" t="str">
        <f>IF('WTR&amp;SWR'!AD118="","",'WTR&amp;SWR'!AD118)</f>
        <v/>
      </c>
      <c r="AF400" s="257" t="str">
        <f>IF('WTR&amp;SWR'!AE118="","",'WTR&amp;SWR'!AE118)</f>
        <v/>
      </c>
    </row>
    <row r="401" spans="1:32" x14ac:dyDescent="0.15">
      <c r="A401" s="313" t="str">
        <f>IF('WTR&amp;SWR'!AE119="","","Print")</f>
        <v/>
      </c>
      <c r="B401" s="236" t="str">
        <f>IF('WTR&amp;SWR'!A119="","",'WTR&amp;SWR'!A119)</f>
        <v>THRUST BLOCK, PER WT-01</v>
      </c>
      <c r="C401" s="232" t="str">
        <f>IF('WTR&amp;SWR'!B119="","",'WTR&amp;SWR'!B119)</f>
        <v>SF</v>
      </c>
      <c r="D401" s="232" t="str">
        <f>IF('WTR&amp;SWR'!C119="","",'WTR&amp;SWR'!C119)</f>
        <v/>
      </c>
      <c r="E401" s="232" t="str">
        <f>IF('WTR&amp;SWR'!D119="","",'WTR&amp;SWR'!D119)</f>
        <v/>
      </c>
      <c r="F401" s="232" t="str">
        <f>IF('WTR&amp;SWR'!E119="","",'WTR&amp;SWR'!E119)</f>
        <v/>
      </c>
      <c r="G401" s="232" t="str">
        <f>IF('WTR&amp;SWR'!F119="","",'WTR&amp;SWR'!F119)</f>
        <v/>
      </c>
      <c r="H401" s="232" t="str">
        <f>IF('WTR&amp;SWR'!G119="","",'WTR&amp;SWR'!G119)</f>
        <v/>
      </c>
      <c r="I401" s="232" t="str">
        <f>IF('WTR&amp;SWR'!H119="","",'WTR&amp;SWR'!H119)</f>
        <v/>
      </c>
      <c r="J401" s="232" t="str">
        <f>IF('WTR&amp;SWR'!I119="","",'WTR&amp;SWR'!I119)</f>
        <v/>
      </c>
      <c r="K401" s="232" t="str">
        <f>IF('WTR&amp;SWR'!J119="","",'WTR&amp;SWR'!J119)</f>
        <v/>
      </c>
      <c r="L401" s="232" t="str">
        <f>IF('WTR&amp;SWR'!K119="","",'WTR&amp;SWR'!K119)</f>
        <v/>
      </c>
      <c r="M401" s="232" t="str">
        <f>IF('WTR&amp;SWR'!L119="","",'WTR&amp;SWR'!L119)</f>
        <v/>
      </c>
      <c r="N401" s="232" t="str">
        <f>IF('WTR&amp;SWR'!M119="","",'WTR&amp;SWR'!M119)</f>
        <v/>
      </c>
      <c r="O401" s="232" t="str">
        <f>IF('WTR&amp;SWR'!N119="","",'WTR&amp;SWR'!N119)</f>
        <v/>
      </c>
      <c r="P401" s="232" t="str">
        <f>IF('WTR&amp;SWR'!O119="","",'WTR&amp;SWR'!O119)</f>
        <v/>
      </c>
      <c r="Q401" s="232" t="str">
        <f>IF('WTR&amp;SWR'!P119="","",'WTR&amp;SWR'!P119)</f>
        <v/>
      </c>
      <c r="R401" s="232" t="str">
        <f>IF('WTR&amp;SWR'!Q119="","",'WTR&amp;SWR'!Q119)</f>
        <v/>
      </c>
      <c r="S401" s="232" t="str">
        <f>IF('WTR&amp;SWR'!R119="","",'WTR&amp;SWR'!R119)</f>
        <v/>
      </c>
      <c r="T401" s="232" t="str">
        <f>IF('WTR&amp;SWR'!S119="","",'WTR&amp;SWR'!S119)</f>
        <v/>
      </c>
      <c r="U401" s="232"/>
      <c r="V401" s="232"/>
      <c r="W401" s="232"/>
      <c r="X401" s="232"/>
      <c r="Y401" s="232"/>
      <c r="Z401" s="232"/>
      <c r="AA401" s="221" t="str">
        <f>IF('WTR&amp;SWR'!AA119="","",'WTR&amp;SWR'!AA119)</f>
        <v/>
      </c>
      <c r="AB401" s="222" t="str">
        <f>IF('WTR&amp;SWR'!Z119="","",'WTR&amp;SWR'!Z119)</f>
        <v/>
      </c>
      <c r="AC401" s="222" t="str">
        <f>IF('WTR&amp;SWR'!AB119="","",'WTR&amp;SWR'!AB119)</f>
        <v/>
      </c>
      <c r="AD401" s="223">
        <f>IF('WTR&amp;SWR'!AC119="","",'WTR&amp;SWR'!AC119)</f>
        <v>253.75</v>
      </c>
      <c r="AE401" s="224" t="str">
        <f>IF('WTR&amp;SWR'!AD119="","",'WTR&amp;SWR'!AD119)</f>
        <v/>
      </c>
      <c r="AF401" s="257" t="str">
        <f>IF('WTR&amp;SWR'!AE119="","",'WTR&amp;SWR'!AE119)</f>
        <v/>
      </c>
    </row>
    <row r="402" spans="1:32" x14ac:dyDescent="0.15">
      <c r="A402" s="313" t="str">
        <f>IF('WTR&amp;SWR'!AE120="","","Print")</f>
        <v/>
      </c>
      <c r="B402" s="236" t="str">
        <f>IF('WTR&amp;SWR'!A120="","",'WTR&amp;SWR'!A120)</f>
        <v>WATER METER BOX</v>
      </c>
      <c r="C402" s="232" t="str">
        <f>IF('WTR&amp;SWR'!B120="","",'WTR&amp;SWR'!B120)</f>
        <v>EA</v>
      </c>
      <c r="D402" s="232" t="str">
        <f>IF('WTR&amp;SWR'!C120="","",'WTR&amp;SWR'!C120)</f>
        <v/>
      </c>
      <c r="E402" s="232" t="str">
        <f>IF('WTR&amp;SWR'!D120="","",'WTR&amp;SWR'!D120)</f>
        <v/>
      </c>
      <c r="F402" s="232" t="str">
        <f>IF('WTR&amp;SWR'!E120="","",'WTR&amp;SWR'!E120)</f>
        <v/>
      </c>
      <c r="G402" s="232" t="str">
        <f>IF('WTR&amp;SWR'!F120="","",'WTR&amp;SWR'!F120)</f>
        <v/>
      </c>
      <c r="H402" s="232" t="str">
        <f>IF('WTR&amp;SWR'!G120="","",'WTR&amp;SWR'!G120)</f>
        <v/>
      </c>
      <c r="I402" s="232" t="str">
        <f>IF('WTR&amp;SWR'!H120="","",'WTR&amp;SWR'!H120)</f>
        <v/>
      </c>
      <c r="J402" s="232" t="str">
        <f>IF('WTR&amp;SWR'!I120="","",'WTR&amp;SWR'!I120)</f>
        <v/>
      </c>
      <c r="K402" s="232" t="str">
        <f>IF('WTR&amp;SWR'!J120="","",'WTR&amp;SWR'!J120)</f>
        <v/>
      </c>
      <c r="L402" s="232" t="str">
        <f>IF('WTR&amp;SWR'!K120="","",'WTR&amp;SWR'!K120)</f>
        <v/>
      </c>
      <c r="M402" s="232" t="str">
        <f>IF('WTR&amp;SWR'!L120="","",'WTR&amp;SWR'!L120)</f>
        <v/>
      </c>
      <c r="N402" s="232" t="str">
        <f>IF('WTR&amp;SWR'!M120="","",'WTR&amp;SWR'!M120)</f>
        <v/>
      </c>
      <c r="O402" s="232" t="str">
        <f>IF('WTR&amp;SWR'!N120="","",'WTR&amp;SWR'!N120)</f>
        <v/>
      </c>
      <c r="P402" s="232" t="str">
        <f>IF('WTR&amp;SWR'!O120="","",'WTR&amp;SWR'!O120)</f>
        <v/>
      </c>
      <c r="Q402" s="232" t="str">
        <f>IF('WTR&amp;SWR'!P120="","",'WTR&amp;SWR'!P120)</f>
        <v/>
      </c>
      <c r="R402" s="232" t="str">
        <f>IF('WTR&amp;SWR'!Q120="","",'WTR&amp;SWR'!Q120)</f>
        <v/>
      </c>
      <c r="S402" s="232" t="str">
        <f>IF('WTR&amp;SWR'!R120="","",'WTR&amp;SWR'!R120)</f>
        <v/>
      </c>
      <c r="T402" s="232" t="str">
        <f>IF('WTR&amp;SWR'!S120="","",'WTR&amp;SWR'!S120)</f>
        <v/>
      </c>
      <c r="U402" s="232"/>
      <c r="V402" s="232"/>
      <c r="W402" s="232"/>
      <c r="X402" s="232"/>
      <c r="Y402" s="232"/>
      <c r="Z402" s="232"/>
      <c r="AA402" s="221" t="str">
        <f>IF('WTR&amp;SWR'!AA120="","",'WTR&amp;SWR'!AA120)</f>
        <v/>
      </c>
      <c r="AB402" s="222" t="str">
        <f>IF('WTR&amp;SWR'!Z120="","",'WTR&amp;SWR'!Z120)</f>
        <v/>
      </c>
      <c r="AC402" s="222" t="str">
        <f>IF('WTR&amp;SWR'!AB120="","",'WTR&amp;SWR'!AB120)</f>
        <v/>
      </c>
      <c r="AD402" s="223">
        <f>IF('WTR&amp;SWR'!AC120="","",'WTR&amp;SWR'!AC120)</f>
        <v>406</v>
      </c>
      <c r="AE402" s="224" t="str">
        <f>IF('WTR&amp;SWR'!AD120="","",'WTR&amp;SWR'!AD120)</f>
        <v/>
      </c>
      <c r="AF402" s="257" t="str">
        <f>IF('WTR&amp;SWR'!AE120="","",'WTR&amp;SWR'!AE120)</f>
        <v/>
      </c>
    </row>
    <row r="403" spans="1:32" x14ac:dyDescent="0.15">
      <c r="A403" s="313" t="str">
        <f>IF('WTR&amp;SWR'!AE121="","","Print")</f>
        <v/>
      </c>
      <c r="B403" s="236" t="str">
        <f>IF('WTR&amp;SWR'!A121="","",'WTR&amp;SWR'!A121)</f>
        <v>THRUST ANCHOR</v>
      </c>
      <c r="C403" s="232" t="str">
        <f>IF('WTR&amp;SWR'!B121="","",'WTR&amp;SWR'!B121)</f>
        <v>EA</v>
      </c>
      <c r="D403" s="232" t="str">
        <f>IF('WTR&amp;SWR'!C121="","",'WTR&amp;SWR'!C121)</f>
        <v/>
      </c>
      <c r="E403" s="232" t="str">
        <f>IF('WTR&amp;SWR'!D121="","",'WTR&amp;SWR'!D121)</f>
        <v/>
      </c>
      <c r="F403" s="232" t="str">
        <f>IF('WTR&amp;SWR'!E121="","",'WTR&amp;SWR'!E121)</f>
        <v/>
      </c>
      <c r="G403" s="232" t="str">
        <f>IF('WTR&amp;SWR'!F121="","",'WTR&amp;SWR'!F121)</f>
        <v/>
      </c>
      <c r="H403" s="232" t="str">
        <f>IF('WTR&amp;SWR'!G121="","",'WTR&amp;SWR'!G121)</f>
        <v/>
      </c>
      <c r="I403" s="232" t="str">
        <f>IF('WTR&amp;SWR'!H121="","",'WTR&amp;SWR'!H121)</f>
        <v/>
      </c>
      <c r="J403" s="232" t="str">
        <f>IF('WTR&amp;SWR'!I121="","",'WTR&amp;SWR'!I121)</f>
        <v/>
      </c>
      <c r="K403" s="232" t="str">
        <f>IF('WTR&amp;SWR'!J121="","",'WTR&amp;SWR'!J121)</f>
        <v/>
      </c>
      <c r="L403" s="232" t="str">
        <f>IF('WTR&amp;SWR'!K121="","",'WTR&amp;SWR'!K121)</f>
        <v/>
      </c>
      <c r="M403" s="232" t="str">
        <f>IF('WTR&amp;SWR'!L121="","",'WTR&amp;SWR'!L121)</f>
        <v/>
      </c>
      <c r="N403" s="232" t="str">
        <f>IF('WTR&amp;SWR'!M121="","",'WTR&amp;SWR'!M121)</f>
        <v/>
      </c>
      <c r="O403" s="232" t="str">
        <f>IF('WTR&amp;SWR'!N121="","",'WTR&amp;SWR'!N121)</f>
        <v/>
      </c>
      <c r="P403" s="232" t="str">
        <f>IF('WTR&amp;SWR'!O121="","",'WTR&amp;SWR'!O121)</f>
        <v/>
      </c>
      <c r="Q403" s="232" t="str">
        <f>IF('WTR&amp;SWR'!P121="","",'WTR&amp;SWR'!P121)</f>
        <v/>
      </c>
      <c r="R403" s="232" t="str">
        <f>IF('WTR&amp;SWR'!Q121="","",'WTR&amp;SWR'!Q121)</f>
        <v/>
      </c>
      <c r="S403" s="232" t="str">
        <f>IF('WTR&amp;SWR'!R121="","",'WTR&amp;SWR'!R121)</f>
        <v/>
      </c>
      <c r="T403" s="232" t="str">
        <f>IF('WTR&amp;SWR'!S121="","",'WTR&amp;SWR'!S121)</f>
        <v/>
      </c>
      <c r="U403" s="232"/>
      <c r="V403" s="232"/>
      <c r="W403" s="232"/>
      <c r="X403" s="232"/>
      <c r="Y403" s="232"/>
      <c r="Z403" s="232"/>
      <c r="AA403" s="221" t="str">
        <f>IF('WTR&amp;SWR'!AA121="","",'WTR&amp;SWR'!AA121)</f>
        <v/>
      </c>
      <c r="AB403" s="222" t="str">
        <f>IF('WTR&amp;SWR'!Z121="","",'WTR&amp;SWR'!Z121)</f>
        <v/>
      </c>
      <c r="AC403" s="222" t="str">
        <f>IF('WTR&amp;SWR'!AB121="","",'WTR&amp;SWR'!AB121)</f>
        <v/>
      </c>
      <c r="AD403" s="223">
        <f>IF('WTR&amp;SWR'!AC121="","",'WTR&amp;SWR'!AC121)</f>
        <v>447</v>
      </c>
      <c r="AE403" s="224" t="str">
        <f>IF('WTR&amp;SWR'!AD121="","",'WTR&amp;SWR'!AD121)</f>
        <v/>
      </c>
      <c r="AF403" s="257" t="str">
        <f>IF('WTR&amp;SWR'!AE121="","",'WTR&amp;SWR'!AE121)</f>
        <v/>
      </c>
    </row>
    <row r="404" spans="1:32" x14ac:dyDescent="0.15">
      <c r="A404" s="313" t="str">
        <f>IF('WTR&amp;SWR'!AE122="","","Print")</f>
        <v/>
      </c>
      <c r="B404" s="236" t="str">
        <f>IF('WTR&amp;SWR'!A122="","",'WTR&amp;SWR'!A122)</f>
        <v>DUAL ABOVE GROUND METER &amp; B.F. PREVENTER (SDW119)</v>
      </c>
      <c r="C404" s="232" t="str">
        <f>IF('WTR&amp;SWR'!B122="","",'WTR&amp;SWR'!B122)</f>
        <v>EA</v>
      </c>
      <c r="D404" s="232" t="str">
        <f>IF('WTR&amp;SWR'!C122="","",'WTR&amp;SWR'!C122)</f>
        <v/>
      </c>
      <c r="E404" s="232" t="str">
        <f>IF('WTR&amp;SWR'!D122="","",'WTR&amp;SWR'!D122)</f>
        <v/>
      </c>
      <c r="F404" s="232" t="str">
        <f>IF('WTR&amp;SWR'!E122="","",'WTR&amp;SWR'!E122)</f>
        <v/>
      </c>
      <c r="G404" s="232" t="str">
        <f>IF('WTR&amp;SWR'!F122="","",'WTR&amp;SWR'!F122)</f>
        <v/>
      </c>
      <c r="H404" s="232" t="str">
        <f>IF('WTR&amp;SWR'!G122="","",'WTR&amp;SWR'!G122)</f>
        <v/>
      </c>
      <c r="I404" s="232" t="str">
        <f>IF('WTR&amp;SWR'!H122="","",'WTR&amp;SWR'!H122)</f>
        <v/>
      </c>
      <c r="J404" s="232" t="str">
        <f>IF('WTR&amp;SWR'!I122="","",'WTR&amp;SWR'!I122)</f>
        <v/>
      </c>
      <c r="K404" s="232" t="str">
        <f>IF('WTR&amp;SWR'!J122="","",'WTR&amp;SWR'!J122)</f>
        <v/>
      </c>
      <c r="L404" s="232" t="str">
        <f>IF('WTR&amp;SWR'!K122="","",'WTR&amp;SWR'!K122)</f>
        <v/>
      </c>
      <c r="M404" s="232" t="str">
        <f>IF('WTR&amp;SWR'!L122="","",'WTR&amp;SWR'!L122)</f>
        <v/>
      </c>
      <c r="N404" s="232" t="str">
        <f>IF('WTR&amp;SWR'!M122="","",'WTR&amp;SWR'!M122)</f>
        <v/>
      </c>
      <c r="O404" s="232" t="str">
        <f>IF('WTR&amp;SWR'!N122="","",'WTR&amp;SWR'!N122)</f>
        <v/>
      </c>
      <c r="P404" s="232" t="str">
        <f>IF('WTR&amp;SWR'!O122="","",'WTR&amp;SWR'!O122)</f>
        <v/>
      </c>
      <c r="Q404" s="232" t="str">
        <f>IF('WTR&amp;SWR'!P122="","",'WTR&amp;SWR'!P122)</f>
        <v/>
      </c>
      <c r="R404" s="232" t="str">
        <f>IF('WTR&amp;SWR'!Q122="","",'WTR&amp;SWR'!Q122)</f>
        <v/>
      </c>
      <c r="S404" s="232" t="str">
        <f>IF('WTR&amp;SWR'!R122="","",'WTR&amp;SWR'!R122)</f>
        <v/>
      </c>
      <c r="T404" s="232" t="str">
        <f>IF('WTR&amp;SWR'!S122="","",'WTR&amp;SWR'!S122)</f>
        <v/>
      </c>
      <c r="U404" s="232"/>
      <c r="V404" s="232"/>
      <c r="W404" s="232"/>
      <c r="X404" s="232"/>
      <c r="Y404" s="232"/>
      <c r="Z404" s="232"/>
      <c r="AA404" s="221" t="str">
        <f>IF('WTR&amp;SWR'!AA122="","",'WTR&amp;SWR'!AA122)</f>
        <v/>
      </c>
      <c r="AB404" s="222" t="str">
        <f>IF('WTR&amp;SWR'!Z122="","",'WTR&amp;SWR'!Z122)</f>
        <v/>
      </c>
      <c r="AC404" s="222" t="str">
        <f>IF('WTR&amp;SWR'!AB122="","",'WTR&amp;SWR'!AB122)</f>
        <v/>
      </c>
      <c r="AD404" s="223">
        <f>IF('WTR&amp;SWR'!AC122="","",'WTR&amp;SWR'!AC122)</f>
        <v>5000</v>
      </c>
      <c r="AE404" s="224" t="str">
        <f>IF('WTR&amp;SWR'!AD122="","",'WTR&amp;SWR'!AD122)</f>
        <v/>
      </c>
      <c r="AF404" s="257" t="str">
        <f>IF('WTR&amp;SWR'!AE122="","",'WTR&amp;SWR'!AE122)</f>
        <v/>
      </c>
    </row>
    <row r="405" spans="1:32" x14ac:dyDescent="0.15">
      <c r="A405" s="313" t="str">
        <f>IF('WTR&amp;SWR'!AE123="","","Print")</f>
        <v/>
      </c>
      <c r="B405" s="236" t="str">
        <f>IF('WTR&amp;SWR'!A123="","",'WTR&amp;SWR'!A123)</f>
        <v>ADJUST VALVE COVER TO GRADE</v>
      </c>
      <c r="C405" s="232" t="str">
        <f>IF('WTR&amp;SWR'!B123="","",'WTR&amp;SWR'!B123)</f>
        <v>EA</v>
      </c>
      <c r="D405" s="232" t="str">
        <f>IF('WTR&amp;SWR'!C123="","",'WTR&amp;SWR'!C123)</f>
        <v/>
      </c>
      <c r="E405" s="232" t="str">
        <f>IF('WTR&amp;SWR'!D123="","",'WTR&amp;SWR'!D123)</f>
        <v/>
      </c>
      <c r="F405" s="232" t="str">
        <f>IF('WTR&amp;SWR'!E123="","",'WTR&amp;SWR'!E123)</f>
        <v/>
      </c>
      <c r="G405" s="232" t="str">
        <f>IF('WTR&amp;SWR'!F123="","",'WTR&amp;SWR'!F123)</f>
        <v/>
      </c>
      <c r="H405" s="232" t="str">
        <f>IF('WTR&amp;SWR'!G123="","",'WTR&amp;SWR'!G123)</f>
        <v/>
      </c>
      <c r="I405" s="232" t="str">
        <f>IF('WTR&amp;SWR'!H123="","",'WTR&amp;SWR'!H123)</f>
        <v/>
      </c>
      <c r="J405" s="232" t="str">
        <f>IF('WTR&amp;SWR'!I123="","",'WTR&amp;SWR'!I123)</f>
        <v/>
      </c>
      <c r="K405" s="232" t="str">
        <f>IF('WTR&amp;SWR'!J123="","",'WTR&amp;SWR'!J123)</f>
        <v/>
      </c>
      <c r="L405" s="232" t="str">
        <f>IF('WTR&amp;SWR'!K123="","",'WTR&amp;SWR'!K123)</f>
        <v/>
      </c>
      <c r="M405" s="232" t="str">
        <f>IF('WTR&amp;SWR'!L123="","",'WTR&amp;SWR'!L123)</f>
        <v/>
      </c>
      <c r="N405" s="232" t="str">
        <f>IF('WTR&amp;SWR'!M123="","",'WTR&amp;SWR'!M123)</f>
        <v/>
      </c>
      <c r="O405" s="232" t="str">
        <f>IF('WTR&amp;SWR'!N123="","",'WTR&amp;SWR'!N123)</f>
        <v/>
      </c>
      <c r="P405" s="232" t="str">
        <f>IF('WTR&amp;SWR'!O123="","",'WTR&amp;SWR'!O123)</f>
        <v/>
      </c>
      <c r="Q405" s="232" t="str">
        <f>IF('WTR&amp;SWR'!P123="","",'WTR&amp;SWR'!P123)</f>
        <v/>
      </c>
      <c r="R405" s="232" t="str">
        <f>IF('WTR&amp;SWR'!Q123="","",'WTR&amp;SWR'!Q123)</f>
        <v/>
      </c>
      <c r="S405" s="232" t="str">
        <f>IF('WTR&amp;SWR'!R123="","",'WTR&amp;SWR'!R123)</f>
        <v/>
      </c>
      <c r="T405" s="232" t="str">
        <f>IF('WTR&amp;SWR'!S123="","",'WTR&amp;SWR'!S123)</f>
        <v/>
      </c>
      <c r="U405" s="232"/>
      <c r="V405" s="232"/>
      <c r="W405" s="232"/>
      <c r="X405" s="232"/>
      <c r="Y405" s="232"/>
      <c r="Z405" s="232"/>
      <c r="AA405" s="221" t="str">
        <f>IF('WTR&amp;SWR'!AA123="","",'WTR&amp;SWR'!AA123)</f>
        <v/>
      </c>
      <c r="AB405" s="222" t="str">
        <f>IF('WTR&amp;SWR'!Z123="","",'WTR&amp;SWR'!Z123)</f>
        <v/>
      </c>
      <c r="AC405" s="222" t="str">
        <f>IF('WTR&amp;SWR'!AB123="","",'WTR&amp;SWR'!AB123)</f>
        <v/>
      </c>
      <c r="AD405" s="223">
        <f>IF('WTR&amp;SWR'!AC123="","",'WTR&amp;SWR'!AC123)</f>
        <v>300</v>
      </c>
      <c r="AE405" s="224" t="str">
        <f>IF('WTR&amp;SWR'!AD123="","",'WTR&amp;SWR'!AD123)</f>
        <v/>
      </c>
      <c r="AF405" s="257" t="str">
        <f>IF('WTR&amp;SWR'!AE123="","",'WTR&amp;SWR'!AE123)</f>
        <v/>
      </c>
    </row>
    <row r="406" spans="1:32" x14ac:dyDescent="0.15">
      <c r="A406" s="313" t="str">
        <f>IF('WTR&amp;SWR'!AE124="","","Print")</f>
        <v/>
      </c>
      <c r="B406" s="236" t="str">
        <f>IF('WTR&amp;SWR'!A124="","",'WTR&amp;SWR'!A124)</f>
        <v>4" FIRE SERVICE</v>
      </c>
      <c r="C406" s="232" t="str">
        <f>IF('WTR&amp;SWR'!B124="","",'WTR&amp;SWR'!B124)</f>
        <v>EA</v>
      </c>
      <c r="D406" s="232" t="str">
        <f>IF('WTR&amp;SWR'!C124="","",'WTR&amp;SWR'!C124)</f>
        <v/>
      </c>
      <c r="E406" s="232" t="str">
        <f>IF('WTR&amp;SWR'!D124="","",'WTR&amp;SWR'!D124)</f>
        <v/>
      </c>
      <c r="F406" s="232" t="str">
        <f>IF('WTR&amp;SWR'!E124="","",'WTR&amp;SWR'!E124)</f>
        <v/>
      </c>
      <c r="G406" s="232" t="str">
        <f>IF('WTR&amp;SWR'!F124="","",'WTR&amp;SWR'!F124)</f>
        <v/>
      </c>
      <c r="H406" s="232" t="str">
        <f>IF('WTR&amp;SWR'!G124="","",'WTR&amp;SWR'!G124)</f>
        <v/>
      </c>
      <c r="I406" s="232" t="str">
        <f>IF('WTR&amp;SWR'!H124="","",'WTR&amp;SWR'!H124)</f>
        <v/>
      </c>
      <c r="J406" s="232" t="str">
        <f>IF('WTR&amp;SWR'!I124="","",'WTR&amp;SWR'!I124)</f>
        <v/>
      </c>
      <c r="K406" s="232" t="str">
        <f>IF('WTR&amp;SWR'!J124="","",'WTR&amp;SWR'!J124)</f>
        <v/>
      </c>
      <c r="L406" s="232" t="str">
        <f>IF('WTR&amp;SWR'!K124="","",'WTR&amp;SWR'!K124)</f>
        <v/>
      </c>
      <c r="M406" s="232" t="str">
        <f>IF('WTR&amp;SWR'!L124="","",'WTR&amp;SWR'!L124)</f>
        <v/>
      </c>
      <c r="N406" s="232" t="str">
        <f>IF('WTR&amp;SWR'!M124="","",'WTR&amp;SWR'!M124)</f>
        <v/>
      </c>
      <c r="O406" s="232" t="str">
        <f>IF('WTR&amp;SWR'!N124="","",'WTR&amp;SWR'!N124)</f>
        <v/>
      </c>
      <c r="P406" s="232" t="str">
        <f>IF('WTR&amp;SWR'!O124="","",'WTR&amp;SWR'!O124)</f>
        <v/>
      </c>
      <c r="Q406" s="232" t="str">
        <f>IF('WTR&amp;SWR'!P124="","",'WTR&amp;SWR'!P124)</f>
        <v/>
      </c>
      <c r="R406" s="232" t="str">
        <f>IF('WTR&amp;SWR'!Q124="","",'WTR&amp;SWR'!Q124)</f>
        <v/>
      </c>
      <c r="S406" s="232" t="str">
        <f>IF('WTR&amp;SWR'!R124="","",'WTR&amp;SWR'!R124)</f>
        <v/>
      </c>
      <c r="T406" s="232" t="str">
        <f>IF('WTR&amp;SWR'!S124="","",'WTR&amp;SWR'!S124)</f>
        <v/>
      </c>
      <c r="U406" s="232"/>
      <c r="V406" s="232"/>
      <c r="W406" s="232"/>
      <c r="X406" s="232"/>
      <c r="Y406" s="232"/>
      <c r="Z406" s="232"/>
      <c r="AA406" s="221" t="str">
        <f>IF('WTR&amp;SWR'!AA124="","",'WTR&amp;SWR'!AA124)</f>
        <v/>
      </c>
      <c r="AB406" s="222" t="str">
        <f>IF('WTR&amp;SWR'!Z124="","",'WTR&amp;SWR'!Z124)</f>
        <v/>
      </c>
      <c r="AC406" s="222" t="str">
        <f>IF('WTR&amp;SWR'!AB124="","",'WTR&amp;SWR'!AB124)</f>
        <v/>
      </c>
      <c r="AD406" s="223">
        <f>IF('WTR&amp;SWR'!AC124="","",'WTR&amp;SWR'!AC124)</f>
        <v>800</v>
      </c>
      <c r="AE406" s="224" t="str">
        <f>IF('WTR&amp;SWR'!AD124="","",'WTR&amp;SWR'!AD124)</f>
        <v/>
      </c>
      <c r="AF406" s="257" t="str">
        <f>IF('WTR&amp;SWR'!AE124="","",'WTR&amp;SWR'!AE124)</f>
        <v/>
      </c>
    </row>
    <row r="407" spans="1:32" x14ac:dyDescent="0.15">
      <c r="A407" s="313" t="str">
        <f>IF('WTR&amp;SWR'!AE125="","","Print")</f>
        <v/>
      </c>
      <c r="B407" s="236" t="str">
        <f>IF('WTR&amp;SWR'!A125="","",'WTR&amp;SWR'!A125)</f>
        <v>WATER SERVICE CONNECTION</v>
      </c>
      <c r="C407" s="232" t="str">
        <f>IF('WTR&amp;SWR'!B125="","",'WTR&amp;SWR'!B125)</f>
        <v>EA</v>
      </c>
      <c r="D407" s="232" t="str">
        <f>IF('WTR&amp;SWR'!C125="","",'WTR&amp;SWR'!C125)</f>
        <v/>
      </c>
      <c r="E407" s="232" t="str">
        <f>IF('WTR&amp;SWR'!D125="","",'WTR&amp;SWR'!D125)</f>
        <v/>
      </c>
      <c r="F407" s="232" t="str">
        <f>IF('WTR&amp;SWR'!E125="","",'WTR&amp;SWR'!E125)</f>
        <v/>
      </c>
      <c r="G407" s="232" t="str">
        <f>IF('WTR&amp;SWR'!F125="","",'WTR&amp;SWR'!F125)</f>
        <v/>
      </c>
      <c r="H407" s="232" t="str">
        <f>IF('WTR&amp;SWR'!G125="","",'WTR&amp;SWR'!G125)</f>
        <v/>
      </c>
      <c r="I407" s="232" t="str">
        <f>IF('WTR&amp;SWR'!H125="","",'WTR&amp;SWR'!H125)</f>
        <v/>
      </c>
      <c r="J407" s="232" t="str">
        <f>IF('WTR&amp;SWR'!I125="","",'WTR&amp;SWR'!I125)</f>
        <v/>
      </c>
      <c r="K407" s="232" t="str">
        <f>IF('WTR&amp;SWR'!J125="","",'WTR&amp;SWR'!J125)</f>
        <v/>
      </c>
      <c r="L407" s="232" t="str">
        <f>IF('WTR&amp;SWR'!K125="","",'WTR&amp;SWR'!K125)</f>
        <v/>
      </c>
      <c r="M407" s="232" t="str">
        <f>IF('WTR&amp;SWR'!L125="","",'WTR&amp;SWR'!L125)</f>
        <v/>
      </c>
      <c r="N407" s="232" t="str">
        <f>IF('WTR&amp;SWR'!M125="","",'WTR&amp;SWR'!M125)</f>
        <v/>
      </c>
      <c r="O407" s="232" t="str">
        <f>IF('WTR&amp;SWR'!N125="","",'WTR&amp;SWR'!N125)</f>
        <v/>
      </c>
      <c r="P407" s="232" t="str">
        <f>IF('WTR&amp;SWR'!O125="","",'WTR&amp;SWR'!O125)</f>
        <v/>
      </c>
      <c r="Q407" s="232" t="str">
        <f>IF('WTR&amp;SWR'!P125="","",'WTR&amp;SWR'!P125)</f>
        <v/>
      </c>
      <c r="R407" s="232" t="str">
        <f>IF('WTR&amp;SWR'!Q125="","",'WTR&amp;SWR'!Q125)</f>
        <v/>
      </c>
      <c r="S407" s="232" t="str">
        <f>IF('WTR&amp;SWR'!R125="","",'WTR&amp;SWR'!R125)</f>
        <v/>
      </c>
      <c r="T407" s="232" t="str">
        <f>IF('WTR&amp;SWR'!S125="","",'WTR&amp;SWR'!S125)</f>
        <v/>
      </c>
      <c r="U407" s="232"/>
      <c r="V407" s="232"/>
      <c r="W407" s="232"/>
      <c r="X407" s="232"/>
      <c r="Y407" s="232"/>
      <c r="Z407" s="232"/>
      <c r="AA407" s="221" t="str">
        <f>IF('WTR&amp;SWR'!AA125="","",'WTR&amp;SWR'!AA125)</f>
        <v/>
      </c>
      <c r="AB407" s="222" t="str">
        <f>IF('WTR&amp;SWR'!Z125="","",'WTR&amp;SWR'!Z125)</f>
        <v/>
      </c>
      <c r="AC407" s="222" t="str">
        <f>IF('WTR&amp;SWR'!AB125="","",'WTR&amp;SWR'!AB125)</f>
        <v/>
      </c>
      <c r="AD407" s="223">
        <f>IF('WTR&amp;SWR'!AC125="","",'WTR&amp;SWR'!AC125)</f>
        <v>1000</v>
      </c>
      <c r="AE407" s="224" t="str">
        <f>IF('WTR&amp;SWR'!AD125="","",'WTR&amp;SWR'!AD125)</f>
        <v/>
      </c>
      <c r="AF407" s="257" t="str">
        <f>IF('WTR&amp;SWR'!AE125="","",'WTR&amp;SWR'!AE125)</f>
        <v/>
      </c>
    </row>
    <row r="408" spans="1:32" x14ac:dyDescent="0.15">
      <c r="A408" s="313" t="str">
        <f>IF('WTR&amp;SWR'!AE126="","","Print")</f>
        <v/>
      </c>
      <c r="B408" s="236" t="str">
        <f>IF('WTR&amp;SWR'!A126="","",'WTR&amp;SWR'!A126)</f>
        <v>BACKFLOW PREVENTION ASSEMBLY (W/ENCLOSURE)</v>
      </c>
      <c r="C408" s="232" t="str">
        <f>IF('WTR&amp;SWR'!B126="","",'WTR&amp;SWR'!B126)</f>
        <v>EA</v>
      </c>
      <c r="D408" s="232" t="str">
        <f>IF('WTR&amp;SWR'!C126="","",'WTR&amp;SWR'!C126)</f>
        <v/>
      </c>
      <c r="E408" s="232" t="str">
        <f>IF('WTR&amp;SWR'!D126="","",'WTR&amp;SWR'!D126)</f>
        <v/>
      </c>
      <c r="F408" s="232" t="str">
        <f>IF('WTR&amp;SWR'!E126="","",'WTR&amp;SWR'!E126)</f>
        <v/>
      </c>
      <c r="G408" s="232" t="str">
        <f>IF('WTR&amp;SWR'!F126="","",'WTR&amp;SWR'!F126)</f>
        <v/>
      </c>
      <c r="H408" s="232" t="str">
        <f>IF('WTR&amp;SWR'!G126="","",'WTR&amp;SWR'!G126)</f>
        <v/>
      </c>
      <c r="I408" s="232" t="str">
        <f>IF('WTR&amp;SWR'!H126="","",'WTR&amp;SWR'!H126)</f>
        <v/>
      </c>
      <c r="J408" s="232" t="str">
        <f>IF('WTR&amp;SWR'!I126="","",'WTR&amp;SWR'!I126)</f>
        <v/>
      </c>
      <c r="K408" s="232" t="str">
        <f>IF('WTR&amp;SWR'!J126="","",'WTR&amp;SWR'!J126)</f>
        <v/>
      </c>
      <c r="L408" s="232" t="str">
        <f>IF('WTR&amp;SWR'!K126="","",'WTR&amp;SWR'!K126)</f>
        <v/>
      </c>
      <c r="M408" s="232" t="str">
        <f>IF('WTR&amp;SWR'!L126="","",'WTR&amp;SWR'!L126)</f>
        <v/>
      </c>
      <c r="N408" s="232" t="str">
        <f>IF('WTR&amp;SWR'!M126="","",'WTR&amp;SWR'!M126)</f>
        <v/>
      </c>
      <c r="O408" s="232" t="str">
        <f>IF('WTR&amp;SWR'!N126="","",'WTR&amp;SWR'!N126)</f>
        <v/>
      </c>
      <c r="P408" s="232" t="str">
        <f>IF('WTR&amp;SWR'!O126="","",'WTR&amp;SWR'!O126)</f>
        <v/>
      </c>
      <c r="Q408" s="232" t="str">
        <f>IF('WTR&amp;SWR'!P126="","",'WTR&amp;SWR'!P126)</f>
        <v/>
      </c>
      <c r="R408" s="232" t="str">
        <f>IF('WTR&amp;SWR'!Q126="","",'WTR&amp;SWR'!Q126)</f>
        <v/>
      </c>
      <c r="S408" s="232" t="str">
        <f>IF('WTR&amp;SWR'!R126="","",'WTR&amp;SWR'!R126)</f>
        <v/>
      </c>
      <c r="T408" s="232" t="str">
        <f>IF('WTR&amp;SWR'!S126="","",'WTR&amp;SWR'!S126)</f>
        <v/>
      </c>
      <c r="U408" s="232"/>
      <c r="V408" s="232"/>
      <c r="W408" s="232"/>
      <c r="X408" s="232"/>
      <c r="Y408" s="232"/>
      <c r="Z408" s="232"/>
      <c r="AA408" s="221" t="str">
        <f>IF('WTR&amp;SWR'!AA126="","",'WTR&amp;SWR'!AA126)</f>
        <v/>
      </c>
      <c r="AB408" s="222" t="str">
        <f>IF('WTR&amp;SWR'!Z126="","",'WTR&amp;SWR'!Z126)</f>
        <v/>
      </c>
      <c r="AC408" s="222" t="str">
        <f>IF('WTR&amp;SWR'!AB126="","",'WTR&amp;SWR'!AB126)</f>
        <v/>
      </c>
      <c r="AD408" s="223">
        <f>IF('WTR&amp;SWR'!AC126="","",'WTR&amp;SWR'!AC126)</f>
        <v>2392.5</v>
      </c>
      <c r="AE408" s="224" t="str">
        <f>IF('WTR&amp;SWR'!AD126="","",'WTR&amp;SWR'!AD126)</f>
        <v/>
      </c>
      <c r="AF408" s="257" t="str">
        <f>IF('WTR&amp;SWR'!AE126="","",'WTR&amp;SWR'!AE126)</f>
        <v/>
      </c>
    </row>
    <row r="409" spans="1:32" x14ac:dyDescent="0.15">
      <c r="A409" s="313" t="str">
        <f>IF('WTR&amp;SWR'!AE127="","","Print")</f>
        <v/>
      </c>
      <c r="B409" s="236" t="str">
        <f>IF('WTR&amp;SWR'!A127="","",'WTR&amp;SWR'!A127)</f>
        <v>ADDITIONAL ITEM</v>
      </c>
      <c r="C409" s="232" t="str">
        <f>IF('WTR&amp;SWR'!B127="","",'WTR&amp;SWR'!B127)</f>
        <v>XX</v>
      </c>
      <c r="D409" s="232" t="str">
        <f>IF('WTR&amp;SWR'!C127="","",'WTR&amp;SWR'!C127)</f>
        <v/>
      </c>
      <c r="E409" s="232" t="str">
        <f>IF('WTR&amp;SWR'!D127="","",'WTR&amp;SWR'!D127)</f>
        <v/>
      </c>
      <c r="F409" s="232" t="str">
        <f>IF('WTR&amp;SWR'!E127="","",'WTR&amp;SWR'!E127)</f>
        <v/>
      </c>
      <c r="G409" s="232" t="str">
        <f>IF('WTR&amp;SWR'!F127="","",'WTR&amp;SWR'!F127)</f>
        <v/>
      </c>
      <c r="H409" s="232" t="str">
        <f>IF('WTR&amp;SWR'!G127="","",'WTR&amp;SWR'!G127)</f>
        <v/>
      </c>
      <c r="I409" s="232" t="str">
        <f>IF('WTR&amp;SWR'!H127="","",'WTR&amp;SWR'!H127)</f>
        <v/>
      </c>
      <c r="J409" s="232" t="str">
        <f>IF('WTR&amp;SWR'!I127="","",'WTR&amp;SWR'!I127)</f>
        <v/>
      </c>
      <c r="K409" s="232" t="str">
        <f>IF('WTR&amp;SWR'!J127="","",'WTR&amp;SWR'!J127)</f>
        <v/>
      </c>
      <c r="L409" s="232" t="str">
        <f>IF('WTR&amp;SWR'!K127="","",'WTR&amp;SWR'!K127)</f>
        <v/>
      </c>
      <c r="M409" s="232" t="str">
        <f>IF('WTR&amp;SWR'!L127="","",'WTR&amp;SWR'!L127)</f>
        <v/>
      </c>
      <c r="N409" s="232" t="str">
        <f>IF('WTR&amp;SWR'!M127="","",'WTR&amp;SWR'!M127)</f>
        <v/>
      </c>
      <c r="O409" s="232" t="str">
        <f>IF('WTR&amp;SWR'!N127="","",'WTR&amp;SWR'!N127)</f>
        <v/>
      </c>
      <c r="P409" s="232" t="str">
        <f>IF('WTR&amp;SWR'!O127="","",'WTR&amp;SWR'!O127)</f>
        <v/>
      </c>
      <c r="Q409" s="232" t="str">
        <f>IF('WTR&amp;SWR'!P127="","",'WTR&amp;SWR'!P127)</f>
        <v/>
      </c>
      <c r="R409" s="232" t="str">
        <f>IF('WTR&amp;SWR'!Q127="","",'WTR&amp;SWR'!Q127)</f>
        <v/>
      </c>
      <c r="S409" s="232" t="str">
        <f>IF('WTR&amp;SWR'!R127="","",'WTR&amp;SWR'!R127)</f>
        <v/>
      </c>
      <c r="T409" s="232" t="str">
        <f>IF('WTR&amp;SWR'!S127="","",'WTR&amp;SWR'!S127)</f>
        <v/>
      </c>
      <c r="U409" s="232"/>
      <c r="V409" s="232"/>
      <c r="W409" s="232"/>
      <c r="X409" s="232"/>
      <c r="Y409" s="232"/>
      <c r="Z409" s="232"/>
      <c r="AA409" s="221" t="str">
        <f>IF('WTR&amp;SWR'!AA127="","",'WTR&amp;SWR'!AA127)</f>
        <v/>
      </c>
      <c r="AB409" s="222" t="str">
        <f>IF('WTR&amp;SWR'!Z127="","",'WTR&amp;SWR'!Z127)</f>
        <v/>
      </c>
      <c r="AC409" s="222" t="str">
        <f>IF('WTR&amp;SWR'!AB127="","",'WTR&amp;SWR'!AB127)</f>
        <v/>
      </c>
      <c r="AD409" s="223" t="str">
        <f>IF('WTR&amp;SWR'!AC127="","",'WTR&amp;SWR'!AC127)</f>
        <v/>
      </c>
      <c r="AE409" s="224" t="str">
        <f>IF('WTR&amp;SWR'!AD127="","",'WTR&amp;SWR'!AD127)</f>
        <v/>
      </c>
      <c r="AF409" s="257" t="str">
        <f>IF('WTR&amp;SWR'!AE127="","",'WTR&amp;SWR'!AE127)</f>
        <v/>
      </c>
    </row>
    <row r="410" spans="1:32" x14ac:dyDescent="0.15">
      <c r="A410" s="313" t="str">
        <f>IF('WTR&amp;SWR'!AE128="","","Print")</f>
        <v/>
      </c>
      <c r="B410" s="236" t="str">
        <f>IF('WTR&amp;SWR'!A128="","",'WTR&amp;SWR'!A128)</f>
        <v>ADDITIONAL ITEM</v>
      </c>
      <c r="C410" s="232" t="str">
        <f>IF('WTR&amp;SWR'!B128="","",'WTR&amp;SWR'!B128)</f>
        <v>XX</v>
      </c>
      <c r="D410" s="232" t="str">
        <f>IF('WTR&amp;SWR'!C128="","",'WTR&amp;SWR'!C128)</f>
        <v/>
      </c>
      <c r="E410" s="232" t="str">
        <f>IF('WTR&amp;SWR'!D128="","",'WTR&amp;SWR'!D128)</f>
        <v/>
      </c>
      <c r="F410" s="232" t="str">
        <f>IF('WTR&amp;SWR'!E128="","",'WTR&amp;SWR'!E128)</f>
        <v/>
      </c>
      <c r="G410" s="232" t="str">
        <f>IF('WTR&amp;SWR'!F128="","",'WTR&amp;SWR'!F128)</f>
        <v/>
      </c>
      <c r="H410" s="232" t="str">
        <f>IF('WTR&amp;SWR'!G128="","",'WTR&amp;SWR'!G128)</f>
        <v/>
      </c>
      <c r="I410" s="232" t="str">
        <f>IF('WTR&amp;SWR'!H128="","",'WTR&amp;SWR'!H128)</f>
        <v/>
      </c>
      <c r="J410" s="232" t="str">
        <f>IF('WTR&amp;SWR'!I128="","",'WTR&amp;SWR'!I128)</f>
        <v/>
      </c>
      <c r="K410" s="232" t="str">
        <f>IF('WTR&amp;SWR'!J128="","",'WTR&amp;SWR'!J128)</f>
        <v/>
      </c>
      <c r="L410" s="232" t="str">
        <f>IF('WTR&amp;SWR'!K128="","",'WTR&amp;SWR'!K128)</f>
        <v/>
      </c>
      <c r="M410" s="232" t="str">
        <f>IF('WTR&amp;SWR'!L128="","",'WTR&amp;SWR'!L128)</f>
        <v/>
      </c>
      <c r="N410" s="232" t="str">
        <f>IF('WTR&amp;SWR'!M128="","",'WTR&amp;SWR'!M128)</f>
        <v/>
      </c>
      <c r="O410" s="232" t="str">
        <f>IF('WTR&amp;SWR'!N128="","",'WTR&amp;SWR'!N128)</f>
        <v/>
      </c>
      <c r="P410" s="232" t="str">
        <f>IF('WTR&amp;SWR'!O128="","",'WTR&amp;SWR'!O128)</f>
        <v/>
      </c>
      <c r="Q410" s="232" t="str">
        <f>IF('WTR&amp;SWR'!P128="","",'WTR&amp;SWR'!P128)</f>
        <v/>
      </c>
      <c r="R410" s="232" t="str">
        <f>IF('WTR&amp;SWR'!Q128="","",'WTR&amp;SWR'!Q128)</f>
        <v/>
      </c>
      <c r="S410" s="232" t="str">
        <f>IF('WTR&amp;SWR'!R128="","",'WTR&amp;SWR'!R128)</f>
        <v/>
      </c>
      <c r="T410" s="232" t="str">
        <f>IF('WTR&amp;SWR'!S128="","",'WTR&amp;SWR'!S128)</f>
        <v/>
      </c>
      <c r="U410" s="232"/>
      <c r="V410" s="232"/>
      <c r="W410" s="232"/>
      <c r="X410" s="232"/>
      <c r="Y410" s="232"/>
      <c r="Z410" s="232"/>
      <c r="AA410" s="221" t="str">
        <f>IF('WTR&amp;SWR'!AA128="","",'WTR&amp;SWR'!AA128)</f>
        <v/>
      </c>
      <c r="AB410" s="222" t="str">
        <f>IF('WTR&amp;SWR'!Z128="","",'WTR&amp;SWR'!Z128)</f>
        <v/>
      </c>
      <c r="AC410" s="222" t="str">
        <f>IF('WTR&amp;SWR'!AB128="","",'WTR&amp;SWR'!AB128)</f>
        <v/>
      </c>
      <c r="AD410" s="223" t="str">
        <f>IF('WTR&amp;SWR'!AC128="","",'WTR&amp;SWR'!AC128)</f>
        <v/>
      </c>
      <c r="AE410" s="224" t="str">
        <f>IF('WTR&amp;SWR'!AD128="","",'WTR&amp;SWR'!AD128)</f>
        <v/>
      </c>
      <c r="AF410" s="257" t="str">
        <f>IF('WTR&amp;SWR'!AE128="","",'WTR&amp;SWR'!AE128)</f>
        <v/>
      </c>
    </row>
    <row r="411" spans="1:32" x14ac:dyDescent="0.15">
      <c r="A411" s="313" t="str">
        <f>IF(AF411&gt;0,"Print","")</f>
        <v/>
      </c>
      <c r="B411" s="237"/>
      <c r="C411" s="238"/>
      <c r="D411" s="238"/>
      <c r="E411" s="238"/>
      <c r="F411" s="238"/>
      <c r="G411" s="238"/>
      <c r="H411" s="238"/>
      <c r="I411" s="238"/>
      <c r="J411" s="238"/>
      <c r="K411" s="238"/>
      <c r="L411" s="238"/>
      <c r="M411" s="238"/>
      <c r="N411" s="238"/>
      <c r="O411" s="238"/>
      <c r="P411" s="238"/>
      <c r="Q411" s="238"/>
      <c r="R411" s="238"/>
      <c r="S411" s="238"/>
      <c r="T411" s="238"/>
      <c r="U411" s="238"/>
      <c r="V411" s="238"/>
      <c r="W411" s="238"/>
      <c r="X411" s="238"/>
      <c r="Y411" s="238"/>
      <c r="Z411" s="238"/>
      <c r="AA411" s="227"/>
      <c r="AB411" s="238"/>
      <c r="AC411" s="238"/>
      <c r="AD411" s="228"/>
      <c r="AE411" s="229" t="str">
        <f>IF('WTR&amp;SWR'!AD129="","",'WTR&amp;SWR'!AD129)</f>
        <v>SUBTOTAL:</v>
      </c>
      <c r="AF411" s="374" t="str">
        <f>IF('WTR&amp;SWR'!AE129="","",'WTR&amp;SWR'!AE129)</f>
        <v/>
      </c>
    </row>
    <row r="412" spans="1:32" x14ac:dyDescent="0.15">
      <c r="A412" s="313" t="str">
        <f>IF(AND(AF411&gt;0,AF433&gt;0),"Print",IF(AF433&gt;0,"Print",""))</f>
        <v/>
      </c>
      <c r="B412" s="239"/>
      <c r="C412" s="240"/>
      <c r="D412" s="240"/>
      <c r="E412" s="240"/>
      <c r="F412" s="240"/>
      <c r="G412" s="240"/>
      <c r="H412" s="240"/>
      <c r="I412" s="240"/>
      <c r="J412" s="240"/>
      <c r="K412" s="240"/>
      <c r="L412" s="240"/>
      <c r="M412" s="240"/>
      <c r="N412" s="240"/>
      <c r="O412" s="240"/>
      <c r="P412" s="240"/>
      <c r="Q412" s="240"/>
      <c r="R412" s="240"/>
      <c r="S412" s="240"/>
      <c r="T412" s="240"/>
      <c r="U412" s="240"/>
      <c r="V412" s="240"/>
      <c r="W412" s="240"/>
      <c r="X412" s="240"/>
      <c r="Y412" s="240"/>
      <c r="Z412" s="240"/>
      <c r="AA412" s="194"/>
      <c r="AB412" s="240"/>
      <c r="AC412" s="240"/>
      <c r="AD412" s="211"/>
      <c r="AE412" s="211"/>
      <c r="AF412" s="374"/>
    </row>
    <row r="413" spans="1:32" x14ac:dyDescent="0.15">
      <c r="A413" s="313" t="str">
        <f>IF(AF433&gt;0,"Print","")</f>
        <v/>
      </c>
      <c r="B413" s="325" t="str">
        <f>IF('WTR&amp;SWR'!A131="","",'WTR&amp;SWR'!A131)</f>
        <v>WATER VALVES</v>
      </c>
      <c r="C413" s="240"/>
      <c r="D413" s="240"/>
      <c r="E413" s="240"/>
      <c r="F413" s="240"/>
      <c r="G413" s="240"/>
      <c r="H413" s="240"/>
      <c r="I413" s="240"/>
      <c r="J413" s="240"/>
      <c r="K413" s="240"/>
      <c r="L413" s="240"/>
      <c r="M413" s="240"/>
      <c r="N413" s="240"/>
      <c r="O413" s="240"/>
      <c r="P413" s="240"/>
      <c r="Q413" s="240"/>
      <c r="R413" s="240"/>
      <c r="S413" s="240"/>
      <c r="T413" s="240"/>
      <c r="U413" s="240"/>
      <c r="V413" s="240"/>
      <c r="W413" s="240"/>
      <c r="X413" s="240"/>
      <c r="Y413" s="240"/>
      <c r="Z413" s="240"/>
      <c r="AA413" s="194"/>
      <c r="AB413" s="240"/>
      <c r="AC413" s="240"/>
      <c r="AD413" s="211"/>
      <c r="AE413" s="211"/>
      <c r="AF413" s="255"/>
    </row>
    <row r="414" spans="1:32" x14ac:dyDescent="0.15">
      <c r="A414" s="313" t="str">
        <f>IF('WTR&amp;SWR'!AE132="","","Print")</f>
        <v/>
      </c>
      <c r="B414" s="236" t="str">
        <f>IF('WTR&amp;SWR'!A132="","",'WTR&amp;SWR'!A132)</f>
        <v xml:space="preserve">4" GATE VALVE </v>
      </c>
      <c r="C414" s="232" t="str">
        <f>IF('WTR&amp;SWR'!B132="","",'WTR&amp;SWR'!B132)</f>
        <v>EA</v>
      </c>
      <c r="D414" s="232" t="str">
        <f>IF('WTR&amp;SWR'!C132="","",'WTR&amp;SWR'!C132)</f>
        <v/>
      </c>
      <c r="E414" s="232" t="str">
        <f>IF('WTR&amp;SWR'!D132="","",'WTR&amp;SWR'!D132)</f>
        <v/>
      </c>
      <c r="F414" s="232" t="str">
        <f>IF('WTR&amp;SWR'!E132="","",'WTR&amp;SWR'!E132)</f>
        <v/>
      </c>
      <c r="G414" s="232" t="str">
        <f>IF('WTR&amp;SWR'!F132="","",'WTR&amp;SWR'!F132)</f>
        <v/>
      </c>
      <c r="H414" s="232" t="str">
        <f>IF('WTR&amp;SWR'!G132="","",'WTR&amp;SWR'!G132)</f>
        <v/>
      </c>
      <c r="I414" s="232" t="str">
        <f>IF('WTR&amp;SWR'!H132="","",'WTR&amp;SWR'!H132)</f>
        <v/>
      </c>
      <c r="J414" s="232" t="str">
        <f>IF('WTR&amp;SWR'!I132="","",'WTR&amp;SWR'!I132)</f>
        <v/>
      </c>
      <c r="K414" s="232" t="str">
        <f>IF('WTR&amp;SWR'!J132="","",'WTR&amp;SWR'!J132)</f>
        <v/>
      </c>
      <c r="L414" s="232" t="str">
        <f>IF('WTR&amp;SWR'!K132="","",'WTR&amp;SWR'!K132)</f>
        <v/>
      </c>
      <c r="M414" s="232" t="str">
        <f>IF('WTR&amp;SWR'!L132="","",'WTR&amp;SWR'!L132)</f>
        <v/>
      </c>
      <c r="N414" s="232" t="str">
        <f>IF('WTR&amp;SWR'!M132="","",'WTR&amp;SWR'!M132)</f>
        <v/>
      </c>
      <c r="O414" s="232" t="str">
        <f>IF('WTR&amp;SWR'!N132="","",'WTR&amp;SWR'!N132)</f>
        <v/>
      </c>
      <c r="P414" s="232" t="str">
        <f>IF('WTR&amp;SWR'!O132="","",'WTR&amp;SWR'!O132)</f>
        <v/>
      </c>
      <c r="Q414" s="232" t="str">
        <f>IF('WTR&amp;SWR'!P132="","",'WTR&amp;SWR'!P132)</f>
        <v/>
      </c>
      <c r="R414" s="232" t="str">
        <f>IF('WTR&amp;SWR'!Q132="","",'WTR&amp;SWR'!Q132)</f>
        <v/>
      </c>
      <c r="S414" s="232" t="str">
        <f>IF('WTR&amp;SWR'!R132="","",'WTR&amp;SWR'!R132)</f>
        <v/>
      </c>
      <c r="T414" s="232" t="str">
        <f>IF('WTR&amp;SWR'!S132="","",'WTR&amp;SWR'!S132)</f>
        <v/>
      </c>
      <c r="U414" s="232"/>
      <c r="V414" s="232"/>
      <c r="W414" s="232"/>
      <c r="X414" s="232"/>
      <c r="Y414" s="232"/>
      <c r="Z414" s="232"/>
      <c r="AA414" s="221" t="str">
        <f>IF('WTR&amp;SWR'!AA132="","",'WTR&amp;SWR'!AA132)</f>
        <v/>
      </c>
      <c r="AB414" s="222" t="str">
        <f>IF('WTR&amp;SWR'!Z132="","",'WTR&amp;SWR'!Z132)</f>
        <v/>
      </c>
      <c r="AC414" s="222" t="str">
        <f>IF('WTR&amp;SWR'!AB132="","",'WTR&amp;SWR'!AB132)</f>
        <v/>
      </c>
      <c r="AD414" s="223">
        <f>IF('WTR&amp;SWR'!AC132="","",'WTR&amp;SWR'!AC132)</f>
        <v>550</v>
      </c>
      <c r="AE414" s="224" t="str">
        <f>IF('WTR&amp;SWR'!AD132="","",'WTR&amp;SWR'!AD132)</f>
        <v/>
      </c>
      <c r="AF414" s="257" t="str">
        <f>IF('WTR&amp;SWR'!AE132="","",'WTR&amp;SWR'!AE132)</f>
        <v/>
      </c>
    </row>
    <row r="415" spans="1:32" x14ac:dyDescent="0.15">
      <c r="A415" s="313" t="str">
        <f>IF('WTR&amp;SWR'!AE133="","","Print")</f>
        <v/>
      </c>
      <c r="B415" s="236" t="str">
        <f>IF('WTR&amp;SWR'!A133="","",'WTR&amp;SWR'!A133)</f>
        <v>6" GATE VALVE</v>
      </c>
      <c r="C415" s="232" t="str">
        <f>IF('WTR&amp;SWR'!B133="","",'WTR&amp;SWR'!B133)</f>
        <v>EA</v>
      </c>
      <c r="D415" s="232" t="str">
        <f>IF('WTR&amp;SWR'!C133="","",'WTR&amp;SWR'!C133)</f>
        <v/>
      </c>
      <c r="E415" s="232" t="str">
        <f>IF('WTR&amp;SWR'!D133="","",'WTR&amp;SWR'!D133)</f>
        <v/>
      </c>
      <c r="F415" s="232" t="str">
        <f>IF('WTR&amp;SWR'!E133="","",'WTR&amp;SWR'!E133)</f>
        <v/>
      </c>
      <c r="G415" s="232" t="str">
        <f>IF('WTR&amp;SWR'!F133="","",'WTR&amp;SWR'!F133)</f>
        <v/>
      </c>
      <c r="H415" s="232" t="str">
        <f>IF('WTR&amp;SWR'!G133="","",'WTR&amp;SWR'!G133)</f>
        <v/>
      </c>
      <c r="I415" s="232" t="str">
        <f>IF('WTR&amp;SWR'!H133="","",'WTR&amp;SWR'!H133)</f>
        <v/>
      </c>
      <c r="J415" s="232" t="str">
        <f>IF('WTR&amp;SWR'!I133="","",'WTR&amp;SWR'!I133)</f>
        <v/>
      </c>
      <c r="K415" s="232" t="str">
        <f>IF('WTR&amp;SWR'!J133="","",'WTR&amp;SWR'!J133)</f>
        <v/>
      </c>
      <c r="L415" s="232" t="str">
        <f>IF('WTR&amp;SWR'!K133="","",'WTR&amp;SWR'!K133)</f>
        <v/>
      </c>
      <c r="M415" s="232" t="str">
        <f>IF('WTR&amp;SWR'!L133="","",'WTR&amp;SWR'!L133)</f>
        <v/>
      </c>
      <c r="N415" s="232" t="str">
        <f>IF('WTR&amp;SWR'!M133="","",'WTR&amp;SWR'!M133)</f>
        <v/>
      </c>
      <c r="O415" s="232" t="str">
        <f>IF('WTR&amp;SWR'!N133="","",'WTR&amp;SWR'!N133)</f>
        <v/>
      </c>
      <c r="P415" s="232" t="str">
        <f>IF('WTR&amp;SWR'!O133="","",'WTR&amp;SWR'!O133)</f>
        <v/>
      </c>
      <c r="Q415" s="232" t="str">
        <f>IF('WTR&amp;SWR'!P133="","",'WTR&amp;SWR'!P133)</f>
        <v/>
      </c>
      <c r="R415" s="232" t="str">
        <f>IF('WTR&amp;SWR'!Q133="","",'WTR&amp;SWR'!Q133)</f>
        <v/>
      </c>
      <c r="S415" s="232" t="str">
        <f>IF('WTR&amp;SWR'!R133="","",'WTR&amp;SWR'!R133)</f>
        <v/>
      </c>
      <c r="T415" s="232" t="str">
        <f>IF('WTR&amp;SWR'!S133="","",'WTR&amp;SWR'!S133)</f>
        <v/>
      </c>
      <c r="U415" s="232"/>
      <c r="V415" s="232"/>
      <c r="W415" s="232"/>
      <c r="X415" s="232"/>
      <c r="Y415" s="232"/>
      <c r="Z415" s="232"/>
      <c r="AA415" s="221" t="str">
        <f>IF('WTR&amp;SWR'!AA133="","",'WTR&amp;SWR'!AA133)</f>
        <v/>
      </c>
      <c r="AB415" s="222" t="str">
        <f>IF('WTR&amp;SWR'!Z133="","",'WTR&amp;SWR'!Z133)</f>
        <v/>
      </c>
      <c r="AC415" s="222" t="str">
        <f>IF('WTR&amp;SWR'!AB133="","",'WTR&amp;SWR'!AB133)</f>
        <v/>
      </c>
      <c r="AD415" s="223">
        <f>IF('WTR&amp;SWR'!AC133="","",'WTR&amp;SWR'!AC133)</f>
        <v>1000</v>
      </c>
      <c r="AE415" s="224" t="str">
        <f>IF('WTR&amp;SWR'!AD133="","",'WTR&amp;SWR'!AD133)</f>
        <v/>
      </c>
      <c r="AF415" s="257" t="str">
        <f>IF('WTR&amp;SWR'!AE133="","",'WTR&amp;SWR'!AE133)</f>
        <v/>
      </c>
    </row>
    <row r="416" spans="1:32" x14ac:dyDescent="0.15">
      <c r="A416" s="313" t="str">
        <f>IF('WTR&amp;SWR'!AE134="","","Print")</f>
        <v/>
      </c>
      <c r="B416" s="236" t="str">
        <f>IF('WTR&amp;SWR'!A134="","",'WTR&amp;SWR'!A134)</f>
        <v>8" GATE VALVE</v>
      </c>
      <c r="C416" s="232" t="str">
        <f>IF('WTR&amp;SWR'!B134="","",'WTR&amp;SWR'!B134)</f>
        <v>EA</v>
      </c>
      <c r="D416" s="232" t="str">
        <f>IF('WTR&amp;SWR'!C134="","",'WTR&amp;SWR'!C134)</f>
        <v/>
      </c>
      <c r="E416" s="232" t="str">
        <f>IF('WTR&amp;SWR'!D134="","",'WTR&amp;SWR'!D134)</f>
        <v/>
      </c>
      <c r="F416" s="232" t="str">
        <f>IF('WTR&amp;SWR'!E134="","",'WTR&amp;SWR'!E134)</f>
        <v/>
      </c>
      <c r="G416" s="232" t="str">
        <f>IF('WTR&amp;SWR'!F134="","",'WTR&amp;SWR'!F134)</f>
        <v/>
      </c>
      <c r="H416" s="232" t="str">
        <f>IF('WTR&amp;SWR'!G134="","",'WTR&amp;SWR'!G134)</f>
        <v/>
      </c>
      <c r="I416" s="232" t="str">
        <f>IF('WTR&amp;SWR'!H134="","",'WTR&amp;SWR'!H134)</f>
        <v/>
      </c>
      <c r="J416" s="232" t="str">
        <f>IF('WTR&amp;SWR'!I134="","",'WTR&amp;SWR'!I134)</f>
        <v/>
      </c>
      <c r="K416" s="232" t="str">
        <f>IF('WTR&amp;SWR'!J134="","",'WTR&amp;SWR'!J134)</f>
        <v/>
      </c>
      <c r="L416" s="232" t="str">
        <f>IF('WTR&amp;SWR'!K134="","",'WTR&amp;SWR'!K134)</f>
        <v/>
      </c>
      <c r="M416" s="232" t="str">
        <f>IF('WTR&amp;SWR'!L134="","",'WTR&amp;SWR'!L134)</f>
        <v/>
      </c>
      <c r="N416" s="232" t="str">
        <f>IF('WTR&amp;SWR'!M134="","",'WTR&amp;SWR'!M134)</f>
        <v/>
      </c>
      <c r="O416" s="232" t="str">
        <f>IF('WTR&amp;SWR'!N134="","",'WTR&amp;SWR'!N134)</f>
        <v/>
      </c>
      <c r="P416" s="232" t="str">
        <f>IF('WTR&amp;SWR'!O134="","",'WTR&amp;SWR'!O134)</f>
        <v/>
      </c>
      <c r="Q416" s="232" t="str">
        <f>IF('WTR&amp;SWR'!P134="","",'WTR&amp;SWR'!P134)</f>
        <v/>
      </c>
      <c r="R416" s="232" t="str">
        <f>IF('WTR&amp;SWR'!Q134="","",'WTR&amp;SWR'!Q134)</f>
        <v/>
      </c>
      <c r="S416" s="232" t="str">
        <f>IF('WTR&amp;SWR'!R134="","",'WTR&amp;SWR'!R134)</f>
        <v/>
      </c>
      <c r="T416" s="232" t="str">
        <f>IF('WTR&amp;SWR'!S134="","",'WTR&amp;SWR'!S134)</f>
        <v/>
      </c>
      <c r="U416" s="232"/>
      <c r="V416" s="232"/>
      <c r="W416" s="232"/>
      <c r="X416" s="232"/>
      <c r="Y416" s="232"/>
      <c r="Z416" s="232"/>
      <c r="AA416" s="221" t="str">
        <f>IF('WTR&amp;SWR'!AA134="","",'WTR&amp;SWR'!AA134)</f>
        <v/>
      </c>
      <c r="AB416" s="222" t="str">
        <f>IF('WTR&amp;SWR'!Z134="","",'WTR&amp;SWR'!Z134)</f>
        <v/>
      </c>
      <c r="AC416" s="222" t="str">
        <f>IF('WTR&amp;SWR'!AB134="","",'WTR&amp;SWR'!AB134)</f>
        <v/>
      </c>
      <c r="AD416" s="223">
        <f>IF('WTR&amp;SWR'!AC134="","",'WTR&amp;SWR'!AC134)</f>
        <v>1800</v>
      </c>
      <c r="AE416" s="224" t="str">
        <f>IF('WTR&amp;SWR'!AD134="","",'WTR&amp;SWR'!AD134)</f>
        <v/>
      </c>
      <c r="AF416" s="257" t="str">
        <f>IF('WTR&amp;SWR'!AE134="","",'WTR&amp;SWR'!AE134)</f>
        <v/>
      </c>
    </row>
    <row r="417" spans="1:32" x14ac:dyDescent="0.15">
      <c r="A417" s="313" t="str">
        <f>IF('WTR&amp;SWR'!AE135="","","Print")</f>
        <v/>
      </c>
      <c r="B417" s="236" t="str">
        <f>IF('WTR&amp;SWR'!A135="","",'WTR&amp;SWR'!A135)</f>
        <v>10" GATE VALVE</v>
      </c>
      <c r="C417" s="232" t="str">
        <f>IF('WTR&amp;SWR'!B135="","",'WTR&amp;SWR'!B135)</f>
        <v>EA</v>
      </c>
      <c r="D417" s="232" t="str">
        <f>IF('WTR&amp;SWR'!C135="","",'WTR&amp;SWR'!C135)</f>
        <v/>
      </c>
      <c r="E417" s="232" t="str">
        <f>IF('WTR&amp;SWR'!D135="","",'WTR&amp;SWR'!D135)</f>
        <v/>
      </c>
      <c r="F417" s="232" t="str">
        <f>IF('WTR&amp;SWR'!E135="","",'WTR&amp;SWR'!E135)</f>
        <v/>
      </c>
      <c r="G417" s="232" t="str">
        <f>IF('WTR&amp;SWR'!F135="","",'WTR&amp;SWR'!F135)</f>
        <v/>
      </c>
      <c r="H417" s="232" t="str">
        <f>IF('WTR&amp;SWR'!G135="","",'WTR&amp;SWR'!G135)</f>
        <v/>
      </c>
      <c r="I417" s="232" t="str">
        <f>IF('WTR&amp;SWR'!H135="","",'WTR&amp;SWR'!H135)</f>
        <v/>
      </c>
      <c r="J417" s="232" t="str">
        <f>IF('WTR&amp;SWR'!I135="","",'WTR&amp;SWR'!I135)</f>
        <v/>
      </c>
      <c r="K417" s="232" t="str">
        <f>IF('WTR&amp;SWR'!J135="","",'WTR&amp;SWR'!J135)</f>
        <v/>
      </c>
      <c r="L417" s="232" t="str">
        <f>IF('WTR&amp;SWR'!K135="","",'WTR&amp;SWR'!K135)</f>
        <v/>
      </c>
      <c r="M417" s="232" t="str">
        <f>IF('WTR&amp;SWR'!L135="","",'WTR&amp;SWR'!L135)</f>
        <v/>
      </c>
      <c r="N417" s="232" t="str">
        <f>IF('WTR&amp;SWR'!M135="","",'WTR&amp;SWR'!M135)</f>
        <v/>
      </c>
      <c r="O417" s="232" t="str">
        <f>IF('WTR&amp;SWR'!N135="","",'WTR&amp;SWR'!N135)</f>
        <v/>
      </c>
      <c r="P417" s="232" t="str">
        <f>IF('WTR&amp;SWR'!O135="","",'WTR&amp;SWR'!O135)</f>
        <v/>
      </c>
      <c r="Q417" s="232" t="str">
        <f>IF('WTR&amp;SWR'!P135="","",'WTR&amp;SWR'!P135)</f>
        <v/>
      </c>
      <c r="R417" s="232" t="str">
        <f>IF('WTR&amp;SWR'!Q135="","",'WTR&amp;SWR'!Q135)</f>
        <v/>
      </c>
      <c r="S417" s="232" t="str">
        <f>IF('WTR&amp;SWR'!R135="","",'WTR&amp;SWR'!R135)</f>
        <v/>
      </c>
      <c r="T417" s="232" t="str">
        <f>IF('WTR&amp;SWR'!S135="","",'WTR&amp;SWR'!S135)</f>
        <v/>
      </c>
      <c r="U417" s="232"/>
      <c r="V417" s="232"/>
      <c r="W417" s="232"/>
      <c r="X417" s="232"/>
      <c r="Y417" s="232"/>
      <c r="Z417" s="232"/>
      <c r="AA417" s="221" t="str">
        <f>IF('WTR&amp;SWR'!AA135="","",'WTR&amp;SWR'!AA135)</f>
        <v/>
      </c>
      <c r="AB417" s="222" t="str">
        <f>IF('WTR&amp;SWR'!Z135="","",'WTR&amp;SWR'!Z135)</f>
        <v/>
      </c>
      <c r="AC417" s="222" t="str">
        <f>IF('WTR&amp;SWR'!AB135="","",'WTR&amp;SWR'!AB135)</f>
        <v/>
      </c>
      <c r="AD417" s="223">
        <f>IF('WTR&amp;SWR'!AC135="","",'WTR&amp;SWR'!AC135)</f>
        <v>2850</v>
      </c>
      <c r="AE417" s="224" t="str">
        <f>IF('WTR&amp;SWR'!AD135="","",'WTR&amp;SWR'!AD135)</f>
        <v/>
      </c>
      <c r="AF417" s="257" t="str">
        <f>IF('WTR&amp;SWR'!AE135="","",'WTR&amp;SWR'!AE135)</f>
        <v/>
      </c>
    </row>
    <row r="418" spans="1:32" x14ac:dyDescent="0.15">
      <c r="A418" s="313" t="str">
        <f>IF('WTR&amp;SWR'!AE136="","","Print")</f>
        <v/>
      </c>
      <c r="B418" s="236" t="str">
        <f>IF('WTR&amp;SWR'!A136="","",'WTR&amp;SWR'!A136)</f>
        <v>12" GATE VALVE</v>
      </c>
      <c r="C418" s="232" t="str">
        <f>IF('WTR&amp;SWR'!B136="","",'WTR&amp;SWR'!B136)</f>
        <v>EA</v>
      </c>
      <c r="D418" s="232" t="str">
        <f>IF('WTR&amp;SWR'!C136="","",'WTR&amp;SWR'!C136)</f>
        <v/>
      </c>
      <c r="E418" s="232" t="str">
        <f>IF('WTR&amp;SWR'!D136="","",'WTR&amp;SWR'!D136)</f>
        <v/>
      </c>
      <c r="F418" s="232" t="str">
        <f>IF('WTR&amp;SWR'!E136="","",'WTR&amp;SWR'!E136)</f>
        <v/>
      </c>
      <c r="G418" s="232" t="str">
        <f>IF('WTR&amp;SWR'!F136="","",'WTR&amp;SWR'!F136)</f>
        <v/>
      </c>
      <c r="H418" s="232" t="str">
        <f>IF('WTR&amp;SWR'!G136="","",'WTR&amp;SWR'!G136)</f>
        <v/>
      </c>
      <c r="I418" s="232" t="str">
        <f>IF('WTR&amp;SWR'!H136="","",'WTR&amp;SWR'!H136)</f>
        <v/>
      </c>
      <c r="J418" s="232" t="str">
        <f>IF('WTR&amp;SWR'!I136="","",'WTR&amp;SWR'!I136)</f>
        <v/>
      </c>
      <c r="K418" s="232" t="str">
        <f>IF('WTR&amp;SWR'!J136="","",'WTR&amp;SWR'!J136)</f>
        <v/>
      </c>
      <c r="L418" s="232" t="str">
        <f>IF('WTR&amp;SWR'!K136="","",'WTR&amp;SWR'!K136)</f>
        <v/>
      </c>
      <c r="M418" s="232" t="str">
        <f>IF('WTR&amp;SWR'!L136="","",'WTR&amp;SWR'!L136)</f>
        <v/>
      </c>
      <c r="N418" s="232" t="str">
        <f>IF('WTR&amp;SWR'!M136="","",'WTR&amp;SWR'!M136)</f>
        <v/>
      </c>
      <c r="O418" s="232" t="str">
        <f>IF('WTR&amp;SWR'!N136="","",'WTR&amp;SWR'!N136)</f>
        <v/>
      </c>
      <c r="P418" s="232" t="str">
        <f>IF('WTR&amp;SWR'!O136="","",'WTR&amp;SWR'!O136)</f>
        <v/>
      </c>
      <c r="Q418" s="232" t="str">
        <f>IF('WTR&amp;SWR'!P136="","",'WTR&amp;SWR'!P136)</f>
        <v/>
      </c>
      <c r="R418" s="232" t="str">
        <f>IF('WTR&amp;SWR'!Q136="","",'WTR&amp;SWR'!Q136)</f>
        <v/>
      </c>
      <c r="S418" s="232" t="str">
        <f>IF('WTR&amp;SWR'!R136="","",'WTR&amp;SWR'!R136)</f>
        <v/>
      </c>
      <c r="T418" s="232" t="str">
        <f>IF('WTR&amp;SWR'!S136="","",'WTR&amp;SWR'!S136)</f>
        <v/>
      </c>
      <c r="U418" s="232"/>
      <c r="V418" s="232"/>
      <c r="W418" s="232"/>
      <c r="X418" s="232"/>
      <c r="Y418" s="232"/>
      <c r="Z418" s="232"/>
      <c r="AA418" s="221" t="str">
        <f>IF('WTR&amp;SWR'!AA136="","",'WTR&amp;SWR'!AA136)</f>
        <v/>
      </c>
      <c r="AB418" s="222" t="str">
        <f>IF('WTR&amp;SWR'!Z136="","",'WTR&amp;SWR'!Z136)</f>
        <v/>
      </c>
      <c r="AC418" s="222" t="str">
        <f>IF('WTR&amp;SWR'!AB136="","",'WTR&amp;SWR'!AB136)</f>
        <v/>
      </c>
      <c r="AD418" s="223">
        <f>IF('WTR&amp;SWR'!AC136="","",'WTR&amp;SWR'!AC136)</f>
        <v>3700</v>
      </c>
      <c r="AE418" s="224" t="str">
        <f>IF('WTR&amp;SWR'!AD136="","",'WTR&amp;SWR'!AD136)</f>
        <v/>
      </c>
      <c r="AF418" s="257" t="str">
        <f>IF('WTR&amp;SWR'!AE136="","",'WTR&amp;SWR'!AE136)</f>
        <v/>
      </c>
    </row>
    <row r="419" spans="1:32" x14ac:dyDescent="0.15">
      <c r="A419" s="313" t="str">
        <f>IF('WTR&amp;SWR'!AE137="","","Print")</f>
        <v/>
      </c>
      <c r="B419" s="236" t="str">
        <f>IF('WTR&amp;SWR'!A137="","",'WTR&amp;SWR'!A137)</f>
        <v>16" GATE VALVE</v>
      </c>
      <c r="C419" s="232" t="str">
        <f>IF('WTR&amp;SWR'!B137="","",'WTR&amp;SWR'!B137)</f>
        <v>EA</v>
      </c>
      <c r="D419" s="232" t="str">
        <f>IF('WTR&amp;SWR'!C137="","",'WTR&amp;SWR'!C137)</f>
        <v/>
      </c>
      <c r="E419" s="232" t="str">
        <f>IF('WTR&amp;SWR'!D137="","",'WTR&amp;SWR'!D137)</f>
        <v/>
      </c>
      <c r="F419" s="232" t="str">
        <f>IF('WTR&amp;SWR'!E137="","",'WTR&amp;SWR'!E137)</f>
        <v/>
      </c>
      <c r="G419" s="232" t="str">
        <f>IF('WTR&amp;SWR'!F137="","",'WTR&amp;SWR'!F137)</f>
        <v/>
      </c>
      <c r="H419" s="232" t="str">
        <f>IF('WTR&amp;SWR'!G137="","",'WTR&amp;SWR'!G137)</f>
        <v/>
      </c>
      <c r="I419" s="232" t="str">
        <f>IF('WTR&amp;SWR'!H137="","",'WTR&amp;SWR'!H137)</f>
        <v/>
      </c>
      <c r="J419" s="232" t="str">
        <f>IF('WTR&amp;SWR'!I137="","",'WTR&amp;SWR'!I137)</f>
        <v/>
      </c>
      <c r="K419" s="232" t="str">
        <f>IF('WTR&amp;SWR'!J137="","",'WTR&amp;SWR'!J137)</f>
        <v/>
      </c>
      <c r="L419" s="232" t="str">
        <f>IF('WTR&amp;SWR'!K137="","",'WTR&amp;SWR'!K137)</f>
        <v/>
      </c>
      <c r="M419" s="232" t="str">
        <f>IF('WTR&amp;SWR'!L137="","",'WTR&amp;SWR'!L137)</f>
        <v/>
      </c>
      <c r="N419" s="232" t="str">
        <f>IF('WTR&amp;SWR'!M137="","",'WTR&amp;SWR'!M137)</f>
        <v/>
      </c>
      <c r="O419" s="232" t="str">
        <f>IF('WTR&amp;SWR'!N137="","",'WTR&amp;SWR'!N137)</f>
        <v/>
      </c>
      <c r="P419" s="232" t="str">
        <f>IF('WTR&amp;SWR'!O137="","",'WTR&amp;SWR'!O137)</f>
        <v/>
      </c>
      <c r="Q419" s="232" t="str">
        <f>IF('WTR&amp;SWR'!P137="","",'WTR&amp;SWR'!P137)</f>
        <v/>
      </c>
      <c r="R419" s="232" t="str">
        <f>IF('WTR&amp;SWR'!Q137="","",'WTR&amp;SWR'!Q137)</f>
        <v/>
      </c>
      <c r="S419" s="232" t="str">
        <f>IF('WTR&amp;SWR'!R137="","",'WTR&amp;SWR'!R137)</f>
        <v/>
      </c>
      <c r="T419" s="232" t="str">
        <f>IF('WTR&amp;SWR'!S137="","",'WTR&amp;SWR'!S137)</f>
        <v/>
      </c>
      <c r="U419" s="232"/>
      <c r="V419" s="232"/>
      <c r="W419" s="232"/>
      <c r="X419" s="232"/>
      <c r="Y419" s="232"/>
      <c r="Z419" s="232"/>
      <c r="AA419" s="221" t="str">
        <f>IF('WTR&amp;SWR'!AA137="","",'WTR&amp;SWR'!AA137)</f>
        <v/>
      </c>
      <c r="AB419" s="222" t="str">
        <f>IF('WTR&amp;SWR'!Z137="","",'WTR&amp;SWR'!Z137)</f>
        <v/>
      </c>
      <c r="AC419" s="222" t="str">
        <f>IF('WTR&amp;SWR'!AB137="","",'WTR&amp;SWR'!AB137)</f>
        <v/>
      </c>
      <c r="AD419" s="223">
        <f>IF('WTR&amp;SWR'!AC137="","",'WTR&amp;SWR'!AC137)</f>
        <v>4650</v>
      </c>
      <c r="AE419" s="224" t="str">
        <f>IF('WTR&amp;SWR'!AD137="","",'WTR&amp;SWR'!AD137)</f>
        <v/>
      </c>
      <c r="AF419" s="257" t="str">
        <f>IF('WTR&amp;SWR'!AE137="","",'WTR&amp;SWR'!AE137)</f>
        <v/>
      </c>
    </row>
    <row r="420" spans="1:32" x14ac:dyDescent="0.15">
      <c r="A420" s="313" t="str">
        <f>IF('WTR&amp;SWR'!AE138="","","Print")</f>
        <v/>
      </c>
      <c r="B420" s="236" t="str">
        <f>IF('WTR&amp;SWR'!A138="","",'WTR&amp;SWR'!A138)</f>
        <v>20" GATE VALVE</v>
      </c>
      <c r="C420" s="232" t="str">
        <f>IF('WTR&amp;SWR'!B138="","",'WTR&amp;SWR'!B138)</f>
        <v>EA</v>
      </c>
      <c r="D420" s="232" t="str">
        <f>IF('WTR&amp;SWR'!C138="","",'WTR&amp;SWR'!C138)</f>
        <v/>
      </c>
      <c r="E420" s="232" t="str">
        <f>IF('WTR&amp;SWR'!D138="","",'WTR&amp;SWR'!D138)</f>
        <v/>
      </c>
      <c r="F420" s="232" t="str">
        <f>IF('WTR&amp;SWR'!E138="","",'WTR&amp;SWR'!E138)</f>
        <v/>
      </c>
      <c r="G420" s="232" t="str">
        <f>IF('WTR&amp;SWR'!F138="","",'WTR&amp;SWR'!F138)</f>
        <v/>
      </c>
      <c r="H420" s="232" t="str">
        <f>IF('WTR&amp;SWR'!G138="","",'WTR&amp;SWR'!G138)</f>
        <v/>
      </c>
      <c r="I420" s="232" t="str">
        <f>IF('WTR&amp;SWR'!H138="","",'WTR&amp;SWR'!H138)</f>
        <v/>
      </c>
      <c r="J420" s="232" t="str">
        <f>IF('WTR&amp;SWR'!I138="","",'WTR&amp;SWR'!I138)</f>
        <v/>
      </c>
      <c r="K420" s="232" t="str">
        <f>IF('WTR&amp;SWR'!J138="","",'WTR&amp;SWR'!J138)</f>
        <v/>
      </c>
      <c r="L420" s="232" t="str">
        <f>IF('WTR&amp;SWR'!K138="","",'WTR&amp;SWR'!K138)</f>
        <v/>
      </c>
      <c r="M420" s="232" t="str">
        <f>IF('WTR&amp;SWR'!L138="","",'WTR&amp;SWR'!L138)</f>
        <v/>
      </c>
      <c r="N420" s="232" t="str">
        <f>IF('WTR&amp;SWR'!M138="","",'WTR&amp;SWR'!M138)</f>
        <v/>
      </c>
      <c r="O420" s="232" t="str">
        <f>IF('WTR&amp;SWR'!N138="","",'WTR&amp;SWR'!N138)</f>
        <v/>
      </c>
      <c r="P420" s="232" t="str">
        <f>IF('WTR&amp;SWR'!O138="","",'WTR&amp;SWR'!O138)</f>
        <v/>
      </c>
      <c r="Q420" s="232" t="str">
        <f>IF('WTR&amp;SWR'!P138="","",'WTR&amp;SWR'!P138)</f>
        <v/>
      </c>
      <c r="R420" s="232" t="str">
        <f>IF('WTR&amp;SWR'!Q138="","",'WTR&amp;SWR'!Q138)</f>
        <v/>
      </c>
      <c r="S420" s="232" t="str">
        <f>IF('WTR&amp;SWR'!R138="","",'WTR&amp;SWR'!R138)</f>
        <v/>
      </c>
      <c r="T420" s="232" t="str">
        <f>IF('WTR&amp;SWR'!S138="","",'WTR&amp;SWR'!S138)</f>
        <v/>
      </c>
      <c r="U420" s="232"/>
      <c r="V420" s="232"/>
      <c r="W420" s="232"/>
      <c r="X420" s="232"/>
      <c r="Y420" s="232"/>
      <c r="Z420" s="232"/>
      <c r="AA420" s="221" t="str">
        <f>IF('WTR&amp;SWR'!AA138="","",'WTR&amp;SWR'!AA138)</f>
        <v/>
      </c>
      <c r="AB420" s="222" t="str">
        <f>IF('WTR&amp;SWR'!Z138="","",'WTR&amp;SWR'!Z138)</f>
        <v/>
      </c>
      <c r="AC420" s="222" t="str">
        <f>IF('WTR&amp;SWR'!AB138="","",'WTR&amp;SWR'!AB138)</f>
        <v/>
      </c>
      <c r="AD420" s="223">
        <f>IF('WTR&amp;SWR'!AC138="","",'WTR&amp;SWR'!AC138)</f>
        <v>5900</v>
      </c>
      <c r="AE420" s="224" t="str">
        <f>IF('WTR&amp;SWR'!AD138="","",'WTR&amp;SWR'!AD138)</f>
        <v/>
      </c>
      <c r="AF420" s="257" t="str">
        <f>IF('WTR&amp;SWR'!AE138="","",'WTR&amp;SWR'!AE138)</f>
        <v/>
      </c>
    </row>
    <row r="421" spans="1:32" x14ac:dyDescent="0.15">
      <c r="A421" s="313" t="str">
        <f>IF('WTR&amp;SWR'!AE139="","","Print")</f>
        <v/>
      </c>
      <c r="B421" s="236" t="str">
        <f>IF('WTR&amp;SWR'!A139="","",'WTR&amp;SWR'!A139)</f>
        <v>8" PRESSURE REDUCER W/BOX</v>
      </c>
      <c r="C421" s="232" t="str">
        <f>IF('WTR&amp;SWR'!B139="","",'WTR&amp;SWR'!B139)</f>
        <v>EA</v>
      </c>
      <c r="D421" s="232" t="str">
        <f>IF('WTR&amp;SWR'!C139="","",'WTR&amp;SWR'!C139)</f>
        <v/>
      </c>
      <c r="E421" s="232" t="str">
        <f>IF('WTR&amp;SWR'!D139="","",'WTR&amp;SWR'!D139)</f>
        <v/>
      </c>
      <c r="F421" s="232" t="str">
        <f>IF('WTR&amp;SWR'!E139="","",'WTR&amp;SWR'!E139)</f>
        <v/>
      </c>
      <c r="G421" s="232" t="str">
        <f>IF('WTR&amp;SWR'!F139="","",'WTR&amp;SWR'!F139)</f>
        <v/>
      </c>
      <c r="H421" s="232" t="str">
        <f>IF('WTR&amp;SWR'!G139="","",'WTR&amp;SWR'!G139)</f>
        <v/>
      </c>
      <c r="I421" s="232" t="str">
        <f>IF('WTR&amp;SWR'!H139="","",'WTR&amp;SWR'!H139)</f>
        <v/>
      </c>
      <c r="J421" s="232" t="str">
        <f>IF('WTR&amp;SWR'!I139="","",'WTR&amp;SWR'!I139)</f>
        <v/>
      </c>
      <c r="K421" s="232" t="str">
        <f>IF('WTR&amp;SWR'!J139="","",'WTR&amp;SWR'!J139)</f>
        <v/>
      </c>
      <c r="L421" s="232" t="str">
        <f>IF('WTR&amp;SWR'!K139="","",'WTR&amp;SWR'!K139)</f>
        <v/>
      </c>
      <c r="M421" s="232" t="str">
        <f>IF('WTR&amp;SWR'!L139="","",'WTR&amp;SWR'!L139)</f>
        <v/>
      </c>
      <c r="N421" s="232" t="str">
        <f>IF('WTR&amp;SWR'!M139="","",'WTR&amp;SWR'!M139)</f>
        <v/>
      </c>
      <c r="O421" s="232" t="str">
        <f>IF('WTR&amp;SWR'!N139="","",'WTR&amp;SWR'!N139)</f>
        <v/>
      </c>
      <c r="P421" s="232" t="str">
        <f>IF('WTR&amp;SWR'!O139="","",'WTR&amp;SWR'!O139)</f>
        <v/>
      </c>
      <c r="Q421" s="232" t="str">
        <f>IF('WTR&amp;SWR'!P139="","",'WTR&amp;SWR'!P139)</f>
        <v/>
      </c>
      <c r="R421" s="232" t="str">
        <f>IF('WTR&amp;SWR'!Q139="","",'WTR&amp;SWR'!Q139)</f>
        <v/>
      </c>
      <c r="S421" s="232" t="str">
        <f>IF('WTR&amp;SWR'!R139="","",'WTR&amp;SWR'!R139)</f>
        <v/>
      </c>
      <c r="T421" s="232" t="str">
        <f>IF('WTR&amp;SWR'!S139="","",'WTR&amp;SWR'!S139)</f>
        <v/>
      </c>
      <c r="U421" s="232"/>
      <c r="V421" s="232"/>
      <c r="W421" s="232"/>
      <c r="X421" s="232"/>
      <c r="Y421" s="232"/>
      <c r="Z421" s="232"/>
      <c r="AA421" s="221" t="str">
        <f>IF('WTR&amp;SWR'!AA139="","",'WTR&amp;SWR'!AA139)</f>
        <v/>
      </c>
      <c r="AB421" s="222" t="str">
        <f>IF('WTR&amp;SWR'!Z139="","",'WTR&amp;SWR'!Z139)</f>
        <v/>
      </c>
      <c r="AC421" s="222" t="str">
        <f>IF('WTR&amp;SWR'!AB139="","",'WTR&amp;SWR'!AB139)</f>
        <v/>
      </c>
      <c r="AD421" s="223">
        <f>IF('WTR&amp;SWR'!AC139="","",'WTR&amp;SWR'!AC139)</f>
        <v>9820</v>
      </c>
      <c r="AE421" s="224" t="str">
        <f>IF('WTR&amp;SWR'!AD139="","",'WTR&amp;SWR'!AD139)</f>
        <v/>
      </c>
      <c r="AF421" s="257" t="str">
        <f>IF('WTR&amp;SWR'!AE139="","",'WTR&amp;SWR'!AE139)</f>
        <v/>
      </c>
    </row>
    <row r="422" spans="1:32" x14ac:dyDescent="0.15">
      <c r="A422" s="313" t="str">
        <f>IF('WTR&amp;SWR'!AE140="","","Print")</f>
        <v/>
      </c>
      <c r="B422" s="236" t="str">
        <f>IF('WTR&amp;SWR'!A140="","",'WTR&amp;SWR'!A140)</f>
        <v>ADDITIONAL ITEM</v>
      </c>
      <c r="C422" s="232" t="str">
        <f>IF('WTR&amp;SWR'!B140="","",'WTR&amp;SWR'!B140)</f>
        <v>XX</v>
      </c>
      <c r="D422" s="232" t="str">
        <f>IF('WTR&amp;SWR'!C140="","",'WTR&amp;SWR'!C140)</f>
        <v/>
      </c>
      <c r="E422" s="232" t="str">
        <f>IF('WTR&amp;SWR'!D140="","",'WTR&amp;SWR'!D140)</f>
        <v/>
      </c>
      <c r="F422" s="232" t="str">
        <f>IF('WTR&amp;SWR'!E140="","",'WTR&amp;SWR'!E140)</f>
        <v/>
      </c>
      <c r="G422" s="232" t="str">
        <f>IF('WTR&amp;SWR'!F140="","",'WTR&amp;SWR'!F140)</f>
        <v/>
      </c>
      <c r="H422" s="232" t="str">
        <f>IF('WTR&amp;SWR'!G140="","",'WTR&amp;SWR'!G140)</f>
        <v/>
      </c>
      <c r="I422" s="232" t="str">
        <f>IF('WTR&amp;SWR'!H140="","",'WTR&amp;SWR'!H140)</f>
        <v/>
      </c>
      <c r="J422" s="232" t="str">
        <f>IF('WTR&amp;SWR'!I140="","",'WTR&amp;SWR'!I140)</f>
        <v/>
      </c>
      <c r="K422" s="232" t="str">
        <f>IF('WTR&amp;SWR'!J140="","",'WTR&amp;SWR'!J140)</f>
        <v/>
      </c>
      <c r="L422" s="232" t="str">
        <f>IF('WTR&amp;SWR'!K140="","",'WTR&amp;SWR'!K140)</f>
        <v/>
      </c>
      <c r="M422" s="232" t="str">
        <f>IF('WTR&amp;SWR'!L140="","",'WTR&amp;SWR'!L140)</f>
        <v/>
      </c>
      <c r="N422" s="232" t="str">
        <f>IF('WTR&amp;SWR'!M140="","",'WTR&amp;SWR'!M140)</f>
        <v/>
      </c>
      <c r="O422" s="232" t="str">
        <f>IF('WTR&amp;SWR'!N140="","",'WTR&amp;SWR'!N140)</f>
        <v/>
      </c>
      <c r="P422" s="232" t="str">
        <f>IF('WTR&amp;SWR'!O140="","",'WTR&amp;SWR'!O140)</f>
        <v/>
      </c>
      <c r="Q422" s="232" t="str">
        <f>IF('WTR&amp;SWR'!P140="","",'WTR&amp;SWR'!P140)</f>
        <v/>
      </c>
      <c r="R422" s="232" t="str">
        <f>IF('WTR&amp;SWR'!Q140="","",'WTR&amp;SWR'!Q140)</f>
        <v/>
      </c>
      <c r="S422" s="232" t="str">
        <f>IF('WTR&amp;SWR'!R140="","",'WTR&amp;SWR'!R140)</f>
        <v/>
      </c>
      <c r="T422" s="232" t="str">
        <f>IF('WTR&amp;SWR'!S140="","",'WTR&amp;SWR'!S140)</f>
        <v/>
      </c>
      <c r="U422" s="232"/>
      <c r="V422" s="232"/>
      <c r="W422" s="232"/>
      <c r="X422" s="232"/>
      <c r="Y422" s="232"/>
      <c r="Z422" s="232"/>
      <c r="AA422" s="221" t="str">
        <f>IF('WTR&amp;SWR'!AA140="","",'WTR&amp;SWR'!AA140)</f>
        <v/>
      </c>
      <c r="AB422" s="222" t="str">
        <f>IF('WTR&amp;SWR'!Z140="","",'WTR&amp;SWR'!Z140)</f>
        <v/>
      </c>
      <c r="AC422" s="222" t="str">
        <f>IF('WTR&amp;SWR'!AB140="","",'WTR&amp;SWR'!AB140)</f>
        <v/>
      </c>
      <c r="AD422" s="223" t="str">
        <f>IF('WTR&amp;SWR'!AC140="","",'WTR&amp;SWR'!AC140)</f>
        <v/>
      </c>
      <c r="AE422" s="224" t="str">
        <f>IF('WTR&amp;SWR'!AD140="","",'WTR&amp;SWR'!AD140)</f>
        <v/>
      </c>
      <c r="AF422" s="257" t="str">
        <f>IF('WTR&amp;SWR'!AE140="","",'WTR&amp;SWR'!AE140)</f>
        <v/>
      </c>
    </row>
    <row r="423" spans="1:32" x14ac:dyDescent="0.15">
      <c r="A423" s="313" t="str">
        <f>IF('WTR&amp;SWR'!AE141="","","Print")</f>
        <v/>
      </c>
      <c r="B423" s="236" t="str">
        <f>IF('WTR&amp;SWR'!A141="","",'WTR&amp;SWR'!A141)</f>
        <v>ADDITIONAL ITEM</v>
      </c>
      <c r="C423" s="232" t="str">
        <f>IF('WTR&amp;SWR'!B141="","",'WTR&amp;SWR'!B141)</f>
        <v>XX</v>
      </c>
      <c r="D423" s="232" t="str">
        <f>IF('WTR&amp;SWR'!C141="","",'WTR&amp;SWR'!C141)</f>
        <v/>
      </c>
      <c r="E423" s="232" t="str">
        <f>IF('WTR&amp;SWR'!D141="","",'WTR&amp;SWR'!D141)</f>
        <v/>
      </c>
      <c r="F423" s="232" t="str">
        <f>IF('WTR&amp;SWR'!E141="","",'WTR&amp;SWR'!E141)</f>
        <v/>
      </c>
      <c r="G423" s="232" t="str">
        <f>IF('WTR&amp;SWR'!F141="","",'WTR&amp;SWR'!F141)</f>
        <v/>
      </c>
      <c r="H423" s="232" t="str">
        <f>IF('WTR&amp;SWR'!G141="","",'WTR&amp;SWR'!G141)</f>
        <v/>
      </c>
      <c r="I423" s="232" t="str">
        <f>IF('WTR&amp;SWR'!H141="","",'WTR&amp;SWR'!H141)</f>
        <v/>
      </c>
      <c r="J423" s="232" t="str">
        <f>IF('WTR&amp;SWR'!I141="","",'WTR&amp;SWR'!I141)</f>
        <v/>
      </c>
      <c r="K423" s="232" t="str">
        <f>IF('WTR&amp;SWR'!J141="","",'WTR&amp;SWR'!J141)</f>
        <v/>
      </c>
      <c r="L423" s="232" t="str">
        <f>IF('WTR&amp;SWR'!K141="","",'WTR&amp;SWR'!K141)</f>
        <v/>
      </c>
      <c r="M423" s="232" t="str">
        <f>IF('WTR&amp;SWR'!L141="","",'WTR&amp;SWR'!L141)</f>
        <v/>
      </c>
      <c r="N423" s="232" t="str">
        <f>IF('WTR&amp;SWR'!M141="","",'WTR&amp;SWR'!M141)</f>
        <v/>
      </c>
      <c r="O423" s="232" t="str">
        <f>IF('WTR&amp;SWR'!N141="","",'WTR&amp;SWR'!N141)</f>
        <v/>
      </c>
      <c r="P423" s="232" t="str">
        <f>IF('WTR&amp;SWR'!O141="","",'WTR&amp;SWR'!O141)</f>
        <v/>
      </c>
      <c r="Q423" s="232" t="str">
        <f>IF('WTR&amp;SWR'!P141="","",'WTR&amp;SWR'!P141)</f>
        <v/>
      </c>
      <c r="R423" s="232" t="str">
        <f>IF('WTR&amp;SWR'!Q141="","",'WTR&amp;SWR'!Q141)</f>
        <v/>
      </c>
      <c r="S423" s="232" t="str">
        <f>IF('WTR&amp;SWR'!R141="","",'WTR&amp;SWR'!R141)</f>
        <v/>
      </c>
      <c r="T423" s="232" t="str">
        <f>IF('WTR&amp;SWR'!S141="","",'WTR&amp;SWR'!S141)</f>
        <v/>
      </c>
      <c r="U423" s="232"/>
      <c r="V423" s="232"/>
      <c r="W423" s="232"/>
      <c r="X423" s="232"/>
      <c r="Y423" s="232"/>
      <c r="Z423" s="232"/>
      <c r="AA423" s="221" t="str">
        <f>IF('WTR&amp;SWR'!AA141="","",'WTR&amp;SWR'!AA141)</f>
        <v/>
      </c>
      <c r="AB423" s="222" t="str">
        <f>IF('WTR&amp;SWR'!Z141="","",'WTR&amp;SWR'!Z141)</f>
        <v/>
      </c>
      <c r="AC423" s="222" t="str">
        <f>IF('WTR&amp;SWR'!AB141="","",'WTR&amp;SWR'!AB141)</f>
        <v/>
      </c>
      <c r="AD423" s="223" t="str">
        <f>IF('WTR&amp;SWR'!AC141="","",'WTR&amp;SWR'!AC141)</f>
        <v/>
      </c>
      <c r="AE423" s="224" t="str">
        <f>IF('WTR&amp;SWR'!AD141="","",'WTR&amp;SWR'!AD141)</f>
        <v/>
      </c>
      <c r="AF423" s="257" t="str">
        <f>IF('WTR&amp;SWR'!AE141="","",'WTR&amp;SWR'!AE141)</f>
        <v/>
      </c>
    </row>
    <row r="424" spans="1:32" x14ac:dyDescent="0.15">
      <c r="A424" s="313" t="str">
        <f>IF('WTR&amp;SWR'!AE142="","","Print")</f>
        <v/>
      </c>
      <c r="B424" s="236" t="str">
        <f>IF('WTR&amp;SWR'!A142="","",'WTR&amp;SWR'!A142)</f>
        <v>ADDITIONAL ITEM</v>
      </c>
      <c r="C424" s="232" t="str">
        <f>IF('WTR&amp;SWR'!B142="","",'WTR&amp;SWR'!B142)</f>
        <v>XX</v>
      </c>
      <c r="D424" s="232" t="str">
        <f>IF('WTR&amp;SWR'!C142="","",'WTR&amp;SWR'!C142)</f>
        <v/>
      </c>
      <c r="E424" s="232" t="str">
        <f>IF('WTR&amp;SWR'!D142="","",'WTR&amp;SWR'!D142)</f>
        <v/>
      </c>
      <c r="F424" s="232" t="str">
        <f>IF('WTR&amp;SWR'!E142="","",'WTR&amp;SWR'!E142)</f>
        <v/>
      </c>
      <c r="G424" s="232" t="str">
        <f>IF('WTR&amp;SWR'!F142="","",'WTR&amp;SWR'!F142)</f>
        <v/>
      </c>
      <c r="H424" s="232" t="str">
        <f>IF('WTR&amp;SWR'!G142="","",'WTR&amp;SWR'!G142)</f>
        <v/>
      </c>
      <c r="I424" s="232" t="str">
        <f>IF('WTR&amp;SWR'!H142="","",'WTR&amp;SWR'!H142)</f>
        <v/>
      </c>
      <c r="J424" s="232" t="str">
        <f>IF('WTR&amp;SWR'!I142="","",'WTR&amp;SWR'!I142)</f>
        <v/>
      </c>
      <c r="K424" s="232" t="str">
        <f>IF('WTR&amp;SWR'!J142="","",'WTR&amp;SWR'!J142)</f>
        <v/>
      </c>
      <c r="L424" s="232" t="str">
        <f>IF('WTR&amp;SWR'!K142="","",'WTR&amp;SWR'!K142)</f>
        <v/>
      </c>
      <c r="M424" s="232" t="str">
        <f>IF('WTR&amp;SWR'!L142="","",'WTR&amp;SWR'!L142)</f>
        <v/>
      </c>
      <c r="N424" s="232" t="str">
        <f>IF('WTR&amp;SWR'!M142="","",'WTR&amp;SWR'!M142)</f>
        <v/>
      </c>
      <c r="O424" s="232" t="str">
        <f>IF('WTR&amp;SWR'!N142="","",'WTR&amp;SWR'!N142)</f>
        <v/>
      </c>
      <c r="P424" s="232" t="str">
        <f>IF('WTR&amp;SWR'!O142="","",'WTR&amp;SWR'!O142)</f>
        <v/>
      </c>
      <c r="Q424" s="232" t="str">
        <f>IF('WTR&amp;SWR'!P142="","",'WTR&amp;SWR'!P142)</f>
        <v/>
      </c>
      <c r="R424" s="232" t="str">
        <f>IF('WTR&amp;SWR'!Q142="","",'WTR&amp;SWR'!Q142)</f>
        <v/>
      </c>
      <c r="S424" s="232" t="str">
        <f>IF('WTR&amp;SWR'!R142="","",'WTR&amp;SWR'!R142)</f>
        <v/>
      </c>
      <c r="T424" s="232" t="str">
        <f>IF('WTR&amp;SWR'!S142="","",'WTR&amp;SWR'!S142)</f>
        <v/>
      </c>
      <c r="U424" s="232"/>
      <c r="V424" s="232"/>
      <c r="W424" s="232"/>
      <c r="X424" s="232"/>
      <c r="Y424" s="232"/>
      <c r="Z424" s="232"/>
      <c r="AA424" s="221" t="str">
        <f>IF('WTR&amp;SWR'!AA142="","",'WTR&amp;SWR'!AA142)</f>
        <v/>
      </c>
      <c r="AB424" s="222" t="str">
        <f>IF('WTR&amp;SWR'!Z142="","",'WTR&amp;SWR'!Z142)</f>
        <v/>
      </c>
      <c r="AC424" s="222" t="str">
        <f>IF('WTR&amp;SWR'!AB142="","",'WTR&amp;SWR'!AB142)</f>
        <v/>
      </c>
      <c r="AD424" s="223" t="str">
        <f>IF('WTR&amp;SWR'!AC142="","",'WTR&amp;SWR'!AC142)</f>
        <v/>
      </c>
      <c r="AE424" s="224" t="str">
        <f>IF('WTR&amp;SWR'!AD142="","",'WTR&amp;SWR'!AD142)</f>
        <v/>
      </c>
      <c r="AF424" s="257" t="str">
        <f>IF('WTR&amp;SWR'!AE142="","",'WTR&amp;SWR'!AE142)</f>
        <v/>
      </c>
    </row>
    <row r="425" spans="1:32" x14ac:dyDescent="0.15">
      <c r="A425" s="313" t="str">
        <f>IF('WTR&amp;SWR'!AE143="","","Print")</f>
        <v/>
      </c>
      <c r="B425" s="236" t="str">
        <f>IF('WTR&amp;SWR'!A143="","",'WTR&amp;SWR'!A143)</f>
        <v>ADDITIONAL ITEM</v>
      </c>
      <c r="C425" s="232" t="str">
        <f>IF('WTR&amp;SWR'!B143="","",'WTR&amp;SWR'!B143)</f>
        <v>XX</v>
      </c>
      <c r="D425" s="232" t="str">
        <f>IF('WTR&amp;SWR'!C143="","",'WTR&amp;SWR'!C143)</f>
        <v/>
      </c>
      <c r="E425" s="232" t="str">
        <f>IF('WTR&amp;SWR'!D143="","",'WTR&amp;SWR'!D143)</f>
        <v/>
      </c>
      <c r="F425" s="232" t="str">
        <f>IF('WTR&amp;SWR'!E143="","",'WTR&amp;SWR'!E143)</f>
        <v/>
      </c>
      <c r="G425" s="232" t="str">
        <f>IF('WTR&amp;SWR'!F143="","",'WTR&amp;SWR'!F143)</f>
        <v/>
      </c>
      <c r="H425" s="232" t="str">
        <f>IF('WTR&amp;SWR'!G143="","",'WTR&amp;SWR'!G143)</f>
        <v/>
      </c>
      <c r="I425" s="232" t="str">
        <f>IF('WTR&amp;SWR'!H143="","",'WTR&amp;SWR'!H143)</f>
        <v/>
      </c>
      <c r="J425" s="232" t="str">
        <f>IF('WTR&amp;SWR'!I143="","",'WTR&amp;SWR'!I143)</f>
        <v/>
      </c>
      <c r="K425" s="232" t="str">
        <f>IF('WTR&amp;SWR'!J143="","",'WTR&amp;SWR'!J143)</f>
        <v/>
      </c>
      <c r="L425" s="232" t="str">
        <f>IF('WTR&amp;SWR'!K143="","",'WTR&amp;SWR'!K143)</f>
        <v/>
      </c>
      <c r="M425" s="232" t="str">
        <f>IF('WTR&amp;SWR'!L143="","",'WTR&amp;SWR'!L143)</f>
        <v/>
      </c>
      <c r="N425" s="232" t="str">
        <f>IF('WTR&amp;SWR'!M143="","",'WTR&amp;SWR'!M143)</f>
        <v/>
      </c>
      <c r="O425" s="232" t="str">
        <f>IF('WTR&amp;SWR'!N143="","",'WTR&amp;SWR'!N143)</f>
        <v/>
      </c>
      <c r="P425" s="232" t="str">
        <f>IF('WTR&amp;SWR'!O143="","",'WTR&amp;SWR'!O143)</f>
        <v/>
      </c>
      <c r="Q425" s="232" t="str">
        <f>IF('WTR&amp;SWR'!P143="","",'WTR&amp;SWR'!P143)</f>
        <v/>
      </c>
      <c r="R425" s="232" t="str">
        <f>IF('WTR&amp;SWR'!Q143="","",'WTR&amp;SWR'!Q143)</f>
        <v/>
      </c>
      <c r="S425" s="232" t="str">
        <f>IF('WTR&amp;SWR'!R143="","",'WTR&amp;SWR'!R143)</f>
        <v/>
      </c>
      <c r="T425" s="232" t="str">
        <f>IF('WTR&amp;SWR'!S143="","",'WTR&amp;SWR'!S143)</f>
        <v/>
      </c>
      <c r="U425" s="232"/>
      <c r="V425" s="232"/>
      <c r="W425" s="232"/>
      <c r="X425" s="232"/>
      <c r="Y425" s="232"/>
      <c r="Z425" s="232"/>
      <c r="AA425" s="221" t="str">
        <f>IF('WTR&amp;SWR'!AA143="","",'WTR&amp;SWR'!AA143)</f>
        <v/>
      </c>
      <c r="AB425" s="222" t="str">
        <f>IF('WTR&amp;SWR'!Z143="","",'WTR&amp;SWR'!Z143)</f>
        <v/>
      </c>
      <c r="AC425" s="222" t="str">
        <f>IF('WTR&amp;SWR'!AB143="","",'WTR&amp;SWR'!AB143)</f>
        <v/>
      </c>
      <c r="AD425" s="223" t="str">
        <f>IF('WTR&amp;SWR'!AC143="","",'WTR&amp;SWR'!AC143)</f>
        <v/>
      </c>
      <c r="AE425" s="224" t="str">
        <f>IF('WTR&amp;SWR'!AD143="","",'WTR&amp;SWR'!AD143)</f>
        <v/>
      </c>
      <c r="AF425" s="257" t="str">
        <f>IF('WTR&amp;SWR'!AE143="","",'WTR&amp;SWR'!AE143)</f>
        <v/>
      </c>
    </row>
    <row r="426" spans="1:32" x14ac:dyDescent="0.15">
      <c r="A426" s="313" t="str">
        <f>IF('WTR&amp;SWR'!AE144="","","Print")</f>
        <v/>
      </c>
      <c r="B426" s="236" t="str">
        <f>IF('WTR&amp;SWR'!A144="","",'WTR&amp;SWR'!A144)</f>
        <v>ADDITIONAL ITEM</v>
      </c>
      <c r="C426" s="232" t="str">
        <f>IF('WTR&amp;SWR'!B144="","",'WTR&amp;SWR'!B144)</f>
        <v>XX</v>
      </c>
      <c r="D426" s="232" t="str">
        <f>IF('WTR&amp;SWR'!C144="","",'WTR&amp;SWR'!C144)</f>
        <v/>
      </c>
      <c r="E426" s="232" t="str">
        <f>IF('WTR&amp;SWR'!D144="","",'WTR&amp;SWR'!D144)</f>
        <v/>
      </c>
      <c r="F426" s="232" t="str">
        <f>IF('WTR&amp;SWR'!E144="","",'WTR&amp;SWR'!E144)</f>
        <v/>
      </c>
      <c r="G426" s="232" t="str">
        <f>IF('WTR&amp;SWR'!F144="","",'WTR&amp;SWR'!F144)</f>
        <v/>
      </c>
      <c r="H426" s="232" t="str">
        <f>IF('WTR&amp;SWR'!G144="","",'WTR&amp;SWR'!G144)</f>
        <v/>
      </c>
      <c r="I426" s="232" t="str">
        <f>IF('WTR&amp;SWR'!H144="","",'WTR&amp;SWR'!H144)</f>
        <v/>
      </c>
      <c r="J426" s="232" t="str">
        <f>IF('WTR&amp;SWR'!I144="","",'WTR&amp;SWR'!I144)</f>
        <v/>
      </c>
      <c r="K426" s="232" t="str">
        <f>IF('WTR&amp;SWR'!J144="","",'WTR&amp;SWR'!J144)</f>
        <v/>
      </c>
      <c r="L426" s="232" t="str">
        <f>IF('WTR&amp;SWR'!K144="","",'WTR&amp;SWR'!K144)</f>
        <v/>
      </c>
      <c r="M426" s="232" t="str">
        <f>IF('WTR&amp;SWR'!L144="","",'WTR&amp;SWR'!L144)</f>
        <v/>
      </c>
      <c r="N426" s="232" t="str">
        <f>IF('WTR&amp;SWR'!M144="","",'WTR&amp;SWR'!M144)</f>
        <v/>
      </c>
      <c r="O426" s="232" t="str">
        <f>IF('WTR&amp;SWR'!N144="","",'WTR&amp;SWR'!N144)</f>
        <v/>
      </c>
      <c r="P426" s="232" t="str">
        <f>IF('WTR&amp;SWR'!O144="","",'WTR&amp;SWR'!O144)</f>
        <v/>
      </c>
      <c r="Q426" s="232" t="str">
        <f>IF('WTR&amp;SWR'!P144="","",'WTR&amp;SWR'!P144)</f>
        <v/>
      </c>
      <c r="R426" s="232" t="str">
        <f>IF('WTR&amp;SWR'!Q144="","",'WTR&amp;SWR'!Q144)</f>
        <v/>
      </c>
      <c r="S426" s="232" t="str">
        <f>IF('WTR&amp;SWR'!R144="","",'WTR&amp;SWR'!R144)</f>
        <v/>
      </c>
      <c r="T426" s="232" t="str">
        <f>IF('WTR&amp;SWR'!S144="","",'WTR&amp;SWR'!S144)</f>
        <v/>
      </c>
      <c r="U426" s="232"/>
      <c r="V426" s="232"/>
      <c r="W426" s="232"/>
      <c r="X426" s="232"/>
      <c r="Y426" s="232"/>
      <c r="Z426" s="232"/>
      <c r="AA426" s="221" t="str">
        <f>IF('WTR&amp;SWR'!AA144="","",'WTR&amp;SWR'!AA144)</f>
        <v/>
      </c>
      <c r="AB426" s="222" t="str">
        <f>IF('WTR&amp;SWR'!Z144="","",'WTR&amp;SWR'!Z144)</f>
        <v/>
      </c>
      <c r="AC426" s="222" t="str">
        <f>IF('WTR&amp;SWR'!AB144="","",'WTR&amp;SWR'!AB144)</f>
        <v/>
      </c>
      <c r="AD426" s="223" t="str">
        <f>IF('WTR&amp;SWR'!AC144="","",'WTR&amp;SWR'!AC144)</f>
        <v/>
      </c>
      <c r="AE426" s="224" t="str">
        <f>IF('WTR&amp;SWR'!AD144="","",'WTR&amp;SWR'!AD144)</f>
        <v/>
      </c>
      <c r="AF426" s="257" t="str">
        <f>IF('WTR&amp;SWR'!AE144="","",'WTR&amp;SWR'!AE144)</f>
        <v/>
      </c>
    </row>
    <row r="427" spans="1:32" x14ac:dyDescent="0.15">
      <c r="A427" s="313" t="str">
        <f>IF('WTR&amp;SWR'!AE145="","","Print")</f>
        <v/>
      </c>
      <c r="B427" s="236" t="str">
        <f>IF('WTR&amp;SWR'!A145="","",'WTR&amp;SWR'!A145)</f>
        <v>ADDITIONAL ITEM</v>
      </c>
      <c r="C427" s="232" t="str">
        <f>IF('WTR&amp;SWR'!B145="","",'WTR&amp;SWR'!B145)</f>
        <v>XX</v>
      </c>
      <c r="D427" s="232" t="str">
        <f>IF('WTR&amp;SWR'!C145="","",'WTR&amp;SWR'!C145)</f>
        <v/>
      </c>
      <c r="E427" s="232" t="str">
        <f>IF('WTR&amp;SWR'!D145="","",'WTR&amp;SWR'!D145)</f>
        <v/>
      </c>
      <c r="F427" s="232" t="str">
        <f>IF('WTR&amp;SWR'!E145="","",'WTR&amp;SWR'!E145)</f>
        <v/>
      </c>
      <c r="G427" s="232" t="str">
        <f>IF('WTR&amp;SWR'!F145="","",'WTR&amp;SWR'!F145)</f>
        <v/>
      </c>
      <c r="H427" s="232" t="str">
        <f>IF('WTR&amp;SWR'!G145="","",'WTR&amp;SWR'!G145)</f>
        <v/>
      </c>
      <c r="I427" s="232" t="str">
        <f>IF('WTR&amp;SWR'!H145="","",'WTR&amp;SWR'!H145)</f>
        <v/>
      </c>
      <c r="J427" s="232" t="str">
        <f>IF('WTR&amp;SWR'!I145="","",'WTR&amp;SWR'!I145)</f>
        <v/>
      </c>
      <c r="K427" s="232" t="str">
        <f>IF('WTR&amp;SWR'!J145="","",'WTR&amp;SWR'!J145)</f>
        <v/>
      </c>
      <c r="L427" s="232" t="str">
        <f>IF('WTR&amp;SWR'!K145="","",'WTR&amp;SWR'!K145)</f>
        <v/>
      </c>
      <c r="M427" s="232" t="str">
        <f>IF('WTR&amp;SWR'!L145="","",'WTR&amp;SWR'!L145)</f>
        <v/>
      </c>
      <c r="N427" s="232" t="str">
        <f>IF('WTR&amp;SWR'!M145="","",'WTR&amp;SWR'!M145)</f>
        <v/>
      </c>
      <c r="O427" s="232" t="str">
        <f>IF('WTR&amp;SWR'!N145="","",'WTR&amp;SWR'!N145)</f>
        <v/>
      </c>
      <c r="P427" s="232" t="str">
        <f>IF('WTR&amp;SWR'!O145="","",'WTR&amp;SWR'!O145)</f>
        <v/>
      </c>
      <c r="Q427" s="232" t="str">
        <f>IF('WTR&amp;SWR'!P145="","",'WTR&amp;SWR'!P145)</f>
        <v/>
      </c>
      <c r="R427" s="232" t="str">
        <f>IF('WTR&amp;SWR'!Q145="","",'WTR&amp;SWR'!Q145)</f>
        <v/>
      </c>
      <c r="S427" s="232" t="str">
        <f>IF('WTR&amp;SWR'!R145="","",'WTR&amp;SWR'!R145)</f>
        <v/>
      </c>
      <c r="T427" s="232" t="str">
        <f>IF('WTR&amp;SWR'!S145="","",'WTR&amp;SWR'!S145)</f>
        <v/>
      </c>
      <c r="U427" s="232"/>
      <c r="V427" s="232"/>
      <c r="W427" s="232"/>
      <c r="X427" s="232"/>
      <c r="Y427" s="232"/>
      <c r="Z427" s="232"/>
      <c r="AA427" s="221" t="str">
        <f>IF('WTR&amp;SWR'!AA145="","",'WTR&amp;SWR'!AA145)</f>
        <v/>
      </c>
      <c r="AB427" s="222" t="str">
        <f>IF('WTR&amp;SWR'!Z145="","",'WTR&amp;SWR'!Z145)</f>
        <v/>
      </c>
      <c r="AC427" s="222" t="str">
        <f>IF('WTR&amp;SWR'!AB145="","",'WTR&amp;SWR'!AB145)</f>
        <v/>
      </c>
      <c r="AD427" s="223" t="str">
        <f>IF('WTR&amp;SWR'!AC145="","",'WTR&amp;SWR'!AC145)</f>
        <v/>
      </c>
      <c r="AE427" s="224" t="str">
        <f>IF('WTR&amp;SWR'!AD145="","",'WTR&amp;SWR'!AD145)</f>
        <v/>
      </c>
      <c r="AF427" s="257" t="str">
        <f>IF('WTR&amp;SWR'!AE145="","",'WTR&amp;SWR'!AE145)</f>
        <v/>
      </c>
    </row>
    <row r="428" spans="1:32" x14ac:dyDescent="0.15">
      <c r="A428" s="313" t="str">
        <f>IF('WTR&amp;SWR'!AE146="","","Print")</f>
        <v/>
      </c>
      <c r="B428" s="236" t="str">
        <f>IF('WTR&amp;SWR'!A146="","",'WTR&amp;SWR'!A146)</f>
        <v>ADDITIONAL ITEM</v>
      </c>
      <c r="C428" s="232" t="str">
        <f>IF('WTR&amp;SWR'!B146="","",'WTR&amp;SWR'!B146)</f>
        <v>XX</v>
      </c>
      <c r="D428" s="232" t="str">
        <f>IF('WTR&amp;SWR'!C146="","",'WTR&amp;SWR'!C146)</f>
        <v/>
      </c>
      <c r="E428" s="232" t="str">
        <f>IF('WTR&amp;SWR'!D146="","",'WTR&amp;SWR'!D146)</f>
        <v/>
      </c>
      <c r="F428" s="232" t="str">
        <f>IF('WTR&amp;SWR'!E146="","",'WTR&amp;SWR'!E146)</f>
        <v/>
      </c>
      <c r="G428" s="232" t="str">
        <f>IF('WTR&amp;SWR'!F146="","",'WTR&amp;SWR'!F146)</f>
        <v/>
      </c>
      <c r="H428" s="232" t="str">
        <f>IF('WTR&amp;SWR'!G146="","",'WTR&amp;SWR'!G146)</f>
        <v/>
      </c>
      <c r="I428" s="232" t="str">
        <f>IF('WTR&amp;SWR'!H146="","",'WTR&amp;SWR'!H146)</f>
        <v/>
      </c>
      <c r="J428" s="232" t="str">
        <f>IF('WTR&amp;SWR'!I146="","",'WTR&amp;SWR'!I146)</f>
        <v/>
      </c>
      <c r="K428" s="232" t="str">
        <f>IF('WTR&amp;SWR'!J146="","",'WTR&amp;SWR'!J146)</f>
        <v/>
      </c>
      <c r="L428" s="232" t="str">
        <f>IF('WTR&amp;SWR'!K146="","",'WTR&amp;SWR'!K146)</f>
        <v/>
      </c>
      <c r="M428" s="232" t="str">
        <f>IF('WTR&amp;SWR'!L146="","",'WTR&amp;SWR'!L146)</f>
        <v/>
      </c>
      <c r="N428" s="232" t="str">
        <f>IF('WTR&amp;SWR'!M146="","",'WTR&amp;SWR'!M146)</f>
        <v/>
      </c>
      <c r="O428" s="232" t="str">
        <f>IF('WTR&amp;SWR'!N146="","",'WTR&amp;SWR'!N146)</f>
        <v/>
      </c>
      <c r="P428" s="232" t="str">
        <f>IF('WTR&amp;SWR'!O146="","",'WTR&amp;SWR'!O146)</f>
        <v/>
      </c>
      <c r="Q428" s="232" t="str">
        <f>IF('WTR&amp;SWR'!P146="","",'WTR&amp;SWR'!P146)</f>
        <v/>
      </c>
      <c r="R428" s="232" t="str">
        <f>IF('WTR&amp;SWR'!Q146="","",'WTR&amp;SWR'!Q146)</f>
        <v/>
      </c>
      <c r="S428" s="232" t="str">
        <f>IF('WTR&amp;SWR'!R146="","",'WTR&amp;SWR'!R146)</f>
        <v/>
      </c>
      <c r="T428" s="232" t="str">
        <f>IF('WTR&amp;SWR'!S146="","",'WTR&amp;SWR'!S146)</f>
        <v/>
      </c>
      <c r="U428" s="232"/>
      <c r="V428" s="232"/>
      <c r="W428" s="232"/>
      <c r="X428" s="232"/>
      <c r="Y428" s="232"/>
      <c r="Z428" s="232"/>
      <c r="AA428" s="221" t="str">
        <f>IF('WTR&amp;SWR'!AA146="","",'WTR&amp;SWR'!AA146)</f>
        <v/>
      </c>
      <c r="AB428" s="222" t="str">
        <f>IF('WTR&amp;SWR'!Z146="","",'WTR&amp;SWR'!Z146)</f>
        <v/>
      </c>
      <c r="AC428" s="222" t="str">
        <f>IF('WTR&amp;SWR'!AB146="","",'WTR&amp;SWR'!AB146)</f>
        <v/>
      </c>
      <c r="AD428" s="223" t="str">
        <f>IF('WTR&amp;SWR'!AC146="","",'WTR&amp;SWR'!AC146)</f>
        <v/>
      </c>
      <c r="AE428" s="224" t="str">
        <f>IF('WTR&amp;SWR'!AD146="","",'WTR&amp;SWR'!AD146)</f>
        <v/>
      </c>
      <c r="AF428" s="257" t="str">
        <f>IF('WTR&amp;SWR'!AE146="","",'WTR&amp;SWR'!AE146)</f>
        <v/>
      </c>
    </row>
    <row r="429" spans="1:32" x14ac:dyDescent="0.15">
      <c r="A429" s="313" t="str">
        <f>IF('WTR&amp;SWR'!AE147="","","Print")</f>
        <v/>
      </c>
      <c r="B429" s="236" t="str">
        <f>IF('WTR&amp;SWR'!A147="","",'WTR&amp;SWR'!A147)</f>
        <v>ADDITIONAL ITEM</v>
      </c>
      <c r="C429" s="232" t="str">
        <f>IF('WTR&amp;SWR'!B147="","",'WTR&amp;SWR'!B147)</f>
        <v>XX</v>
      </c>
      <c r="D429" s="232" t="str">
        <f>IF('WTR&amp;SWR'!C147="","",'WTR&amp;SWR'!C147)</f>
        <v/>
      </c>
      <c r="E429" s="232" t="str">
        <f>IF('WTR&amp;SWR'!D147="","",'WTR&amp;SWR'!D147)</f>
        <v/>
      </c>
      <c r="F429" s="232" t="str">
        <f>IF('WTR&amp;SWR'!E147="","",'WTR&amp;SWR'!E147)</f>
        <v/>
      </c>
      <c r="G429" s="232" t="str">
        <f>IF('WTR&amp;SWR'!F147="","",'WTR&amp;SWR'!F147)</f>
        <v/>
      </c>
      <c r="H429" s="232" t="str">
        <f>IF('WTR&amp;SWR'!G147="","",'WTR&amp;SWR'!G147)</f>
        <v/>
      </c>
      <c r="I429" s="232" t="str">
        <f>IF('WTR&amp;SWR'!H147="","",'WTR&amp;SWR'!H147)</f>
        <v/>
      </c>
      <c r="J429" s="232" t="str">
        <f>IF('WTR&amp;SWR'!I147="","",'WTR&amp;SWR'!I147)</f>
        <v/>
      </c>
      <c r="K429" s="232" t="str">
        <f>IF('WTR&amp;SWR'!J147="","",'WTR&amp;SWR'!J147)</f>
        <v/>
      </c>
      <c r="L429" s="232" t="str">
        <f>IF('WTR&amp;SWR'!K147="","",'WTR&amp;SWR'!K147)</f>
        <v/>
      </c>
      <c r="M429" s="232" t="str">
        <f>IF('WTR&amp;SWR'!L147="","",'WTR&amp;SWR'!L147)</f>
        <v/>
      </c>
      <c r="N429" s="232" t="str">
        <f>IF('WTR&amp;SWR'!M147="","",'WTR&amp;SWR'!M147)</f>
        <v/>
      </c>
      <c r="O429" s="232" t="str">
        <f>IF('WTR&amp;SWR'!N147="","",'WTR&amp;SWR'!N147)</f>
        <v/>
      </c>
      <c r="P429" s="232" t="str">
        <f>IF('WTR&amp;SWR'!O147="","",'WTR&amp;SWR'!O147)</f>
        <v/>
      </c>
      <c r="Q429" s="232" t="str">
        <f>IF('WTR&amp;SWR'!P147="","",'WTR&amp;SWR'!P147)</f>
        <v/>
      </c>
      <c r="R429" s="232" t="str">
        <f>IF('WTR&amp;SWR'!Q147="","",'WTR&amp;SWR'!Q147)</f>
        <v/>
      </c>
      <c r="S429" s="232" t="str">
        <f>IF('WTR&amp;SWR'!R147="","",'WTR&amp;SWR'!R147)</f>
        <v/>
      </c>
      <c r="T429" s="232" t="str">
        <f>IF('WTR&amp;SWR'!S147="","",'WTR&amp;SWR'!S147)</f>
        <v/>
      </c>
      <c r="U429" s="232"/>
      <c r="V429" s="232"/>
      <c r="W429" s="232"/>
      <c r="X429" s="232"/>
      <c r="Y429" s="232"/>
      <c r="Z429" s="232"/>
      <c r="AA429" s="221" t="str">
        <f>IF('WTR&amp;SWR'!AA147="","",'WTR&amp;SWR'!AA147)</f>
        <v/>
      </c>
      <c r="AB429" s="222" t="str">
        <f>IF('WTR&amp;SWR'!Z147="","",'WTR&amp;SWR'!Z147)</f>
        <v/>
      </c>
      <c r="AC429" s="222" t="str">
        <f>IF('WTR&amp;SWR'!AB147="","",'WTR&amp;SWR'!AB147)</f>
        <v/>
      </c>
      <c r="AD429" s="223" t="str">
        <f>IF('WTR&amp;SWR'!AC147="","",'WTR&amp;SWR'!AC147)</f>
        <v/>
      </c>
      <c r="AE429" s="224" t="str">
        <f>IF('WTR&amp;SWR'!AD147="","",'WTR&amp;SWR'!AD147)</f>
        <v/>
      </c>
      <c r="AF429" s="257" t="str">
        <f>IF('WTR&amp;SWR'!AE147="","",'WTR&amp;SWR'!AE147)</f>
        <v/>
      </c>
    </row>
    <row r="430" spans="1:32" x14ac:dyDescent="0.15">
      <c r="A430" s="313" t="str">
        <f>IF('WTR&amp;SWR'!AE148="","","Print")</f>
        <v/>
      </c>
      <c r="B430" s="236" t="str">
        <f>IF('WTR&amp;SWR'!A148="","",'WTR&amp;SWR'!A148)</f>
        <v>ADDITIONAL ITEM</v>
      </c>
      <c r="C430" s="232" t="str">
        <f>IF('WTR&amp;SWR'!B148="","",'WTR&amp;SWR'!B148)</f>
        <v>XX</v>
      </c>
      <c r="D430" s="232" t="str">
        <f>IF('WTR&amp;SWR'!C148="","",'WTR&amp;SWR'!C148)</f>
        <v/>
      </c>
      <c r="E430" s="232" t="str">
        <f>IF('WTR&amp;SWR'!D148="","",'WTR&amp;SWR'!D148)</f>
        <v/>
      </c>
      <c r="F430" s="232" t="str">
        <f>IF('WTR&amp;SWR'!E148="","",'WTR&amp;SWR'!E148)</f>
        <v/>
      </c>
      <c r="G430" s="232" t="str">
        <f>IF('WTR&amp;SWR'!F148="","",'WTR&amp;SWR'!F148)</f>
        <v/>
      </c>
      <c r="H430" s="232" t="str">
        <f>IF('WTR&amp;SWR'!G148="","",'WTR&amp;SWR'!G148)</f>
        <v/>
      </c>
      <c r="I430" s="232" t="str">
        <f>IF('WTR&amp;SWR'!H148="","",'WTR&amp;SWR'!H148)</f>
        <v/>
      </c>
      <c r="J430" s="232" t="str">
        <f>IF('WTR&amp;SWR'!I148="","",'WTR&amp;SWR'!I148)</f>
        <v/>
      </c>
      <c r="K430" s="232" t="str">
        <f>IF('WTR&amp;SWR'!J148="","",'WTR&amp;SWR'!J148)</f>
        <v/>
      </c>
      <c r="L430" s="232" t="str">
        <f>IF('WTR&amp;SWR'!K148="","",'WTR&amp;SWR'!K148)</f>
        <v/>
      </c>
      <c r="M430" s="232" t="str">
        <f>IF('WTR&amp;SWR'!L148="","",'WTR&amp;SWR'!L148)</f>
        <v/>
      </c>
      <c r="N430" s="232" t="str">
        <f>IF('WTR&amp;SWR'!M148="","",'WTR&amp;SWR'!M148)</f>
        <v/>
      </c>
      <c r="O430" s="232" t="str">
        <f>IF('WTR&amp;SWR'!N148="","",'WTR&amp;SWR'!N148)</f>
        <v/>
      </c>
      <c r="P430" s="232" t="str">
        <f>IF('WTR&amp;SWR'!O148="","",'WTR&amp;SWR'!O148)</f>
        <v/>
      </c>
      <c r="Q430" s="232" t="str">
        <f>IF('WTR&amp;SWR'!P148="","",'WTR&amp;SWR'!P148)</f>
        <v/>
      </c>
      <c r="R430" s="232" t="str">
        <f>IF('WTR&amp;SWR'!Q148="","",'WTR&amp;SWR'!Q148)</f>
        <v/>
      </c>
      <c r="S430" s="232" t="str">
        <f>IF('WTR&amp;SWR'!R148="","",'WTR&amp;SWR'!R148)</f>
        <v/>
      </c>
      <c r="T430" s="232" t="str">
        <f>IF('WTR&amp;SWR'!S148="","",'WTR&amp;SWR'!S148)</f>
        <v/>
      </c>
      <c r="U430" s="232"/>
      <c r="V430" s="232"/>
      <c r="W430" s="232"/>
      <c r="X430" s="232"/>
      <c r="Y430" s="232"/>
      <c r="Z430" s="232"/>
      <c r="AA430" s="221" t="str">
        <f>IF('WTR&amp;SWR'!AA148="","",'WTR&amp;SWR'!AA148)</f>
        <v/>
      </c>
      <c r="AB430" s="222" t="str">
        <f>IF('WTR&amp;SWR'!Z148="","",'WTR&amp;SWR'!Z148)</f>
        <v/>
      </c>
      <c r="AC430" s="222" t="str">
        <f>IF('WTR&amp;SWR'!AB148="","",'WTR&amp;SWR'!AB148)</f>
        <v/>
      </c>
      <c r="AD430" s="223" t="str">
        <f>IF('WTR&amp;SWR'!AC148="","",'WTR&amp;SWR'!AC148)</f>
        <v/>
      </c>
      <c r="AE430" s="224" t="str">
        <f>IF('WTR&amp;SWR'!AD148="","",'WTR&amp;SWR'!AD148)</f>
        <v/>
      </c>
      <c r="AF430" s="257" t="str">
        <f>IF('WTR&amp;SWR'!AE148="","",'WTR&amp;SWR'!AE148)</f>
        <v/>
      </c>
    </row>
    <row r="431" spans="1:32" x14ac:dyDescent="0.15">
      <c r="A431" s="313" t="str">
        <f>IF('WTR&amp;SWR'!AE149="","","Print")</f>
        <v/>
      </c>
      <c r="B431" s="236" t="str">
        <f>IF('WTR&amp;SWR'!A149="","",'WTR&amp;SWR'!A149)</f>
        <v>ADDITIONAL ITEM</v>
      </c>
      <c r="C431" s="232" t="str">
        <f>IF('WTR&amp;SWR'!B149="","",'WTR&amp;SWR'!B149)</f>
        <v>XX</v>
      </c>
      <c r="D431" s="232" t="str">
        <f>IF('WTR&amp;SWR'!C149="","",'WTR&amp;SWR'!C149)</f>
        <v/>
      </c>
      <c r="E431" s="232" t="str">
        <f>IF('WTR&amp;SWR'!D149="","",'WTR&amp;SWR'!D149)</f>
        <v/>
      </c>
      <c r="F431" s="232" t="str">
        <f>IF('WTR&amp;SWR'!E149="","",'WTR&amp;SWR'!E149)</f>
        <v/>
      </c>
      <c r="G431" s="232" t="str">
        <f>IF('WTR&amp;SWR'!F149="","",'WTR&amp;SWR'!F149)</f>
        <v/>
      </c>
      <c r="H431" s="232" t="str">
        <f>IF('WTR&amp;SWR'!G149="","",'WTR&amp;SWR'!G149)</f>
        <v/>
      </c>
      <c r="I431" s="232" t="str">
        <f>IF('WTR&amp;SWR'!H149="","",'WTR&amp;SWR'!H149)</f>
        <v/>
      </c>
      <c r="J431" s="232" t="str">
        <f>IF('WTR&amp;SWR'!I149="","",'WTR&amp;SWR'!I149)</f>
        <v/>
      </c>
      <c r="K431" s="232" t="str">
        <f>IF('WTR&amp;SWR'!J149="","",'WTR&amp;SWR'!J149)</f>
        <v/>
      </c>
      <c r="L431" s="232" t="str">
        <f>IF('WTR&amp;SWR'!K149="","",'WTR&amp;SWR'!K149)</f>
        <v/>
      </c>
      <c r="M431" s="232" t="str">
        <f>IF('WTR&amp;SWR'!L149="","",'WTR&amp;SWR'!L149)</f>
        <v/>
      </c>
      <c r="N431" s="232" t="str">
        <f>IF('WTR&amp;SWR'!M149="","",'WTR&amp;SWR'!M149)</f>
        <v/>
      </c>
      <c r="O431" s="232" t="str">
        <f>IF('WTR&amp;SWR'!N149="","",'WTR&amp;SWR'!N149)</f>
        <v/>
      </c>
      <c r="P431" s="232" t="str">
        <f>IF('WTR&amp;SWR'!O149="","",'WTR&amp;SWR'!O149)</f>
        <v/>
      </c>
      <c r="Q431" s="232" t="str">
        <f>IF('WTR&amp;SWR'!P149="","",'WTR&amp;SWR'!P149)</f>
        <v/>
      </c>
      <c r="R431" s="232" t="str">
        <f>IF('WTR&amp;SWR'!Q149="","",'WTR&amp;SWR'!Q149)</f>
        <v/>
      </c>
      <c r="S431" s="232" t="str">
        <f>IF('WTR&amp;SWR'!R149="","",'WTR&amp;SWR'!R149)</f>
        <v/>
      </c>
      <c r="T431" s="232" t="str">
        <f>IF('WTR&amp;SWR'!S149="","",'WTR&amp;SWR'!S149)</f>
        <v/>
      </c>
      <c r="U431" s="232"/>
      <c r="V431" s="232"/>
      <c r="W431" s="232"/>
      <c r="X431" s="232"/>
      <c r="Y431" s="232"/>
      <c r="Z431" s="232"/>
      <c r="AA431" s="221" t="str">
        <f>IF('WTR&amp;SWR'!AA149="","",'WTR&amp;SWR'!AA149)</f>
        <v/>
      </c>
      <c r="AB431" s="222" t="str">
        <f>IF('WTR&amp;SWR'!Z149="","",'WTR&amp;SWR'!Z149)</f>
        <v/>
      </c>
      <c r="AC431" s="222" t="str">
        <f>IF('WTR&amp;SWR'!AB149="","",'WTR&amp;SWR'!AB149)</f>
        <v/>
      </c>
      <c r="AD431" s="223" t="str">
        <f>IF('WTR&amp;SWR'!AC149="","",'WTR&amp;SWR'!AC149)</f>
        <v/>
      </c>
      <c r="AE431" s="224" t="str">
        <f>IF('WTR&amp;SWR'!AD149="","",'WTR&amp;SWR'!AD149)</f>
        <v/>
      </c>
      <c r="AF431" s="257" t="str">
        <f>IF('WTR&amp;SWR'!AE149="","",'WTR&amp;SWR'!AE149)</f>
        <v/>
      </c>
    </row>
    <row r="432" spans="1:32" x14ac:dyDescent="0.15">
      <c r="A432" s="313" t="str">
        <f>IF('WTR&amp;SWR'!AE150="","","Print")</f>
        <v/>
      </c>
      <c r="B432" s="236" t="str">
        <f>IF('WTR&amp;SWR'!A150="","",'WTR&amp;SWR'!A150)</f>
        <v>ADDITIONAL ITEM</v>
      </c>
      <c r="C432" s="232" t="str">
        <f>IF('WTR&amp;SWR'!B150="","",'WTR&amp;SWR'!B150)</f>
        <v>XX</v>
      </c>
      <c r="D432" s="232" t="str">
        <f>IF('WTR&amp;SWR'!C150="","",'WTR&amp;SWR'!C150)</f>
        <v/>
      </c>
      <c r="E432" s="232" t="str">
        <f>IF('WTR&amp;SWR'!D150="","",'WTR&amp;SWR'!D150)</f>
        <v/>
      </c>
      <c r="F432" s="232" t="str">
        <f>IF('WTR&amp;SWR'!E150="","",'WTR&amp;SWR'!E150)</f>
        <v/>
      </c>
      <c r="G432" s="232" t="str">
        <f>IF('WTR&amp;SWR'!F150="","",'WTR&amp;SWR'!F150)</f>
        <v/>
      </c>
      <c r="H432" s="232" t="str">
        <f>IF('WTR&amp;SWR'!G150="","",'WTR&amp;SWR'!G150)</f>
        <v/>
      </c>
      <c r="I432" s="232" t="str">
        <f>IF('WTR&amp;SWR'!H150="","",'WTR&amp;SWR'!H150)</f>
        <v/>
      </c>
      <c r="J432" s="232" t="str">
        <f>IF('WTR&amp;SWR'!I150="","",'WTR&amp;SWR'!I150)</f>
        <v/>
      </c>
      <c r="K432" s="232" t="str">
        <f>IF('WTR&amp;SWR'!J150="","",'WTR&amp;SWR'!J150)</f>
        <v/>
      </c>
      <c r="L432" s="232" t="str">
        <f>IF('WTR&amp;SWR'!K150="","",'WTR&amp;SWR'!K150)</f>
        <v/>
      </c>
      <c r="M432" s="232" t="str">
        <f>IF('WTR&amp;SWR'!L150="","",'WTR&amp;SWR'!L150)</f>
        <v/>
      </c>
      <c r="N432" s="232" t="str">
        <f>IF('WTR&amp;SWR'!M150="","",'WTR&amp;SWR'!M150)</f>
        <v/>
      </c>
      <c r="O432" s="232" t="str">
        <f>IF('WTR&amp;SWR'!N150="","",'WTR&amp;SWR'!N150)</f>
        <v/>
      </c>
      <c r="P432" s="232" t="str">
        <f>IF('WTR&amp;SWR'!O150="","",'WTR&amp;SWR'!O150)</f>
        <v/>
      </c>
      <c r="Q432" s="232" t="str">
        <f>IF('WTR&amp;SWR'!P150="","",'WTR&amp;SWR'!P150)</f>
        <v/>
      </c>
      <c r="R432" s="232" t="str">
        <f>IF('WTR&amp;SWR'!Q150="","",'WTR&amp;SWR'!Q150)</f>
        <v/>
      </c>
      <c r="S432" s="232" t="str">
        <f>IF('WTR&amp;SWR'!R150="","",'WTR&amp;SWR'!R150)</f>
        <v/>
      </c>
      <c r="T432" s="232" t="str">
        <f>IF('WTR&amp;SWR'!S150="","",'WTR&amp;SWR'!S150)</f>
        <v/>
      </c>
      <c r="U432" s="232"/>
      <c r="V432" s="232"/>
      <c r="W432" s="232"/>
      <c r="X432" s="232"/>
      <c r="Y432" s="232"/>
      <c r="Z432" s="232"/>
      <c r="AA432" s="221" t="str">
        <f>IF('WTR&amp;SWR'!AA150="","",'WTR&amp;SWR'!AA150)</f>
        <v/>
      </c>
      <c r="AB432" s="222" t="str">
        <f>IF('WTR&amp;SWR'!Z150="","",'WTR&amp;SWR'!Z150)</f>
        <v/>
      </c>
      <c r="AC432" s="222" t="str">
        <f>IF('WTR&amp;SWR'!AB150="","",'WTR&amp;SWR'!AB150)</f>
        <v/>
      </c>
      <c r="AD432" s="223" t="str">
        <f>IF('WTR&amp;SWR'!AC150="","",'WTR&amp;SWR'!AC150)</f>
        <v/>
      </c>
      <c r="AE432" s="224" t="str">
        <f>IF('WTR&amp;SWR'!AD150="","",'WTR&amp;SWR'!AD150)</f>
        <v/>
      </c>
      <c r="AF432" s="257" t="str">
        <f>IF('WTR&amp;SWR'!AE150="","",'WTR&amp;SWR'!AE150)</f>
        <v/>
      </c>
    </row>
    <row r="433" spans="1:32" x14ac:dyDescent="0.15">
      <c r="A433" s="313" t="str">
        <f>IF(AF433&gt;0,"Print","")</f>
        <v/>
      </c>
      <c r="B433" s="237"/>
      <c r="C433" s="238"/>
      <c r="D433" s="238"/>
      <c r="E433" s="238"/>
      <c r="F433" s="238"/>
      <c r="G433" s="238"/>
      <c r="H433" s="238"/>
      <c r="I433" s="238"/>
      <c r="J433" s="238"/>
      <c r="K433" s="238"/>
      <c r="L433" s="238"/>
      <c r="M433" s="238"/>
      <c r="N433" s="238"/>
      <c r="O433" s="238"/>
      <c r="P433" s="238"/>
      <c r="Q433" s="238"/>
      <c r="R433" s="238"/>
      <c r="S433" s="238"/>
      <c r="T433" s="238"/>
      <c r="U433" s="238"/>
      <c r="V433" s="238"/>
      <c r="W433" s="238"/>
      <c r="X433" s="238"/>
      <c r="Y433" s="238"/>
      <c r="Z433" s="238"/>
      <c r="AA433" s="227"/>
      <c r="AB433" s="238"/>
      <c r="AC433" s="238"/>
      <c r="AD433" s="228"/>
      <c r="AE433" s="229" t="str">
        <f>IF('WTR&amp;SWR'!AD151="","",'WTR&amp;SWR'!AD151)</f>
        <v>SUBTOTAL:</v>
      </c>
      <c r="AF433" s="374" t="str">
        <f>IF('WTR&amp;SWR'!AE151="","",'WTR&amp;SWR'!AE151)</f>
        <v/>
      </c>
    </row>
    <row r="434" spans="1:32" x14ac:dyDescent="0.15">
      <c r="A434" s="313" t="str">
        <f>IF(AND(AF433&gt;0,AF454&gt;0),"Print",IF(AF454&gt;0,"Print",""))</f>
        <v/>
      </c>
      <c r="B434" s="239"/>
      <c r="C434" s="240"/>
      <c r="D434" s="240"/>
      <c r="E434" s="240"/>
      <c r="F434" s="240"/>
      <c r="G434" s="240"/>
      <c r="H434" s="240"/>
      <c r="I434" s="240"/>
      <c r="J434" s="240"/>
      <c r="K434" s="240"/>
      <c r="L434" s="240"/>
      <c r="M434" s="240"/>
      <c r="N434" s="240"/>
      <c r="O434" s="240"/>
      <c r="P434" s="240"/>
      <c r="Q434" s="240"/>
      <c r="R434" s="240"/>
      <c r="S434" s="240"/>
      <c r="T434" s="240"/>
      <c r="U434" s="240"/>
      <c r="V434" s="240"/>
      <c r="W434" s="240"/>
      <c r="X434" s="240"/>
      <c r="Y434" s="240"/>
      <c r="Z434" s="240"/>
      <c r="AA434" s="194"/>
      <c r="AB434" s="240"/>
      <c r="AC434" s="240"/>
      <c r="AD434" s="211"/>
      <c r="AE434" s="211"/>
      <c r="AF434" s="374"/>
    </row>
    <row r="435" spans="1:32" x14ac:dyDescent="0.15">
      <c r="A435" s="313" t="str">
        <f>IF(AF454&gt;0,"Print","")</f>
        <v/>
      </c>
      <c r="B435" s="325" t="str">
        <f>IF('WTR&amp;SWR'!A153="","",'WTR&amp;SWR'!A153)</f>
        <v>PVC WATER MAINS (ALL MATERIALS)</v>
      </c>
      <c r="C435" s="240"/>
      <c r="D435" s="240"/>
      <c r="E435" s="240"/>
      <c r="F435" s="240"/>
      <c r="G435" s="240"/>
      <c r="H435" s="240"/>
      <c r="I435" s="240"/>
      <c r="J435" s="240"/>
      <c r="K435" s="240"/>
      <c r="L435" s="240"/>
      <c r="M435" s="240"/>
      <c r="N435" s="240"/>
      <c r="O435" s="240"/>
      <c r="P435" s="240"/>
      <c r="Q435" s="240"/>
      <c r="R435" s="240"/>
      <c r="S435" s="240"/>
      <c r="T435" s="240"/>
      <c r="U435" s="240"/>
      <c r="V435" s="240"/>
      <c r="W435" s="240"/>
      <c r="X435" s="240"/>
      <c r="Y435" s="240"/>
      <c r="Z435" s="240"/>
      <c r="AA435" s="194"/>
      <c r="AB435" s="240"/>
      <c r="AC435" s="240"/>
      <c r="AD435" s="211"/>
      <c r="AE435" s="211"/>
      <c r="AF435" s="255"/>
    </row>
    <row r="436" spans="1:32" x14ac:dyDescent="0.15">
      <c r="A436" s="313" t="str">
        <f>IF('WTR&amp;SWR'!AE154="","","Print")</f>
        <v/>
      </c>
      <c r="B436" s="236" t="str">
        <f>IF('WTR&amp;SWR'!A154="","",'WTR&amp;SWR'!A154)</f>
        <v>4" PVC WATER MAIN PER WP-02</v>
      </c>
      <c r="C436" s="232" t="str">
        <f>IF('WTR&amp;SWR'!B154="","",'WTR&amp;SWR'!B154)</f>
        <v>LF</v>
      </c>
      <c r="D436" s="232" t="str">
        <f>IF('WTR&amp;SWR'!C154="","",'WTR&amp;SWR'!C154)</f>
        <v/>
      </c>
      <c r="E436" s="232" t="str">
        <f>IF('WTR&amp;SWR'!D154="","",'WTR&amp;SWR'!D154)</f>
        <v/>
      </c>
      <c r="F436" s="232" t="str">
        <f>IF('WTR&amp;SWR'!E154="","",'WTR&amp;SWR'!E154)</f>
        <v/>
      </c>
      <c r="G436" s="232" t="str">
        <f>IF('WTR&amp;SWR'!F154="","",'WTR&amp;SWR'!F154)</f>
        <v/>
      </c>
      <c r="H436" s="232" t="str">
        <f>IF('WTR&amp;SWR'!G154="","",'WTR&amp;SWR'!G154)</f>
        <v/>
      </c>
      <c r="I436" s="232" t="str">
        <f>IF('WTR&amp;SWR'!H154="","",'WTR&amp;SWR'!H154)</f>
        <v/>
      </c>
      <c r="J436" s="232" t="str">
        <f>IF('WTR&amp;SWR'!I154="","",'WTR&amp;SWR'!I154)</f>
        <v/>
      </c>
      <c r="K436" s="232" t="str">
        <f>IF('WTR&amp;SWR'!J154="","",'WTR&amp;SWR'!J154)</f>
        <v/>
      </c>
      <c r="L436" s="232" t="str">
        <f>IF('WTR&amp;SWR'!K154="","",'WTR&amp;SWR'!K154)</f>
        <v/>
      </c>
      <c r="M436" s="232" t="str">
        <f>IF('WTR&amp;SWR'!L154="","",'WTR&amp;SWR'!L154)</f>
        <v/>
      </c>
      <c r="N436" s="232" t="str">
        <f>IF('WTR&amp;SWR'!M154="","",'WTR&amp;SWR'!M154)</f>
        <v/>
      </c>
      <c r="O436" s="232" t="str">
        <f>IF('WTR&amp;SWR'!N154="","",'WTR&amp;SWR'!N154)</f>
        <v/>
      </c>
      <c r="P436" s="232" t="str">
        <f>IF('WTR&amp;SWR'!O154="","",'WTR&amp;SWR'!O154)</f>
        <v/>
      </c>
      <c r="Q436" s="232" t="str">
        <f>IF('WTR&amp;SWR'!P154="","",'WTR&amp;SWR'!P154)</f>
        <v/>
      </c>
      <c r="R436" s="232" t="str">
        <f>IF('WTR&amp;SWR'!Q154="","",'WTR&amp;SWR'!Q154)</f>
        <v/>
      </c>
      <c r="S436" s="232" t="str">
        <f>IF('WTR&amp;SWR'!R154="","",'WTR&amp;SWR'!R154)</f>
        <v/>
      </c>
      <c r="T436" s="232" t="str">
        <f>IF('WTR&amp;SWR'!S154="","",'WTR&amp;SWR'!S154)</f>
        <v/>
      </c>
      <c r="U436" s="232"/>
      <c r="V436" s="232"/>
      <c r="W436" s="232"/>
      <c r="X436" s="232"/>
      <c r="Y436" s="232"/>
      <c r="Z436" s="232"/>
      <c r="AA436" s="221" t="str">
        <f>IF('WTR&amp;SWR'!AA154="","",'WTR&amp;SWR'!AA154)</f>
        <v/>
      </c>
      <c r="AB436" s="232" t="str">
        <f>IF('WTR&amp;SWR'!Z154="","",'WTR&amp;SWR'!Z154)</f>
        <v/>
      </c>
      <c r="AC436" s="232" t="str">
        <f>IF('WTR&amp;SWR'!AB154="","",'WTR&amp;SWR'!AB154)</f>
        <v/>
      </c>
      <c r="AD436" s="223">
        <f>IF('WTR&amp;SWR'!AC154="","",'WTR&amp;SWR'!AC154)</f>
        <v>48.64</v>
      </c>
      <c r="AE436" s="224" t="str">
        <f>IF('WTR&amp;SWR'!AD154="","",'WTR&amp;SWR'!AD154)</f>
        <v/>
      </c>
      <c r="AF436" s="257" t="str">
        <f>IF('WTR&amp;SWR'!AE154="","",'WTR&amp;SWR'!AE154)</f>
        <v/>
      </c>
    </row>
    <row r="437" spans="1:32" x14ac:dyDescent="0.15">
      <c r="A437" s="313" t="str">
        <f>IF('WTR&amp;SWR'!AE155="","","Print")</f>
        <v/>
      </c>
      <c r="B437" s="236" t="str">
        <f>IF('WTR&amp;SWR'!A155="","",'WTR&amp;SWR'!A155)</f>
        <v>6" PVC WATER MAIN PER WP-02</v>
      </c>
      <c r="C437" s="232" t="str">
        <f>IF('WTR&amp;SWR'!B155="","",'WTR&amp;SWR'!B155)</f>
        <v>LF</v>
      </c>
      <c r="D437" s="232" t="str">
        <f>IF('WTR&amp;SWR'!C155="","",'WTR&amp;SWR'!C155)</f>
        <v/>
      </c>
      <c r="E437" s="232" t="str">
        <f>IF('WTR&amp;SWR'!D155="","",'WTR&amp;SWR'!D155)</f>
        <v/>
      </c>
      <c r="F437" s="232" t="str">
        <f>IF('WTR&amp;SWR'!E155="","",'WTR&amp;SWR'!E155)</f>
        <v/>
      </c>
      <c r="G437" s="232" t="str">
        <f>IF('WTR&amp;SWR'!F155="","",'WTR&amp;SWR'!F155)</f>
        <v/>
      </c>
      <c r="H437" s="232" t="str">
        <f>IF('WTR&amp;SWR'!G155="","",'WTR&amp;SWR'!G155)</f>
        <v/>
      </c>
      <c r="I437" s="232" t="str">
        <f>IF('WTR&amp;SWR'!H155="","",'WTR&amp;SWR'!H155)</f>
        <v/>
      </c>
      <c r="J437" s="232" t="str">
        <f>IF('WTR&amp;SWR'!I155="","",'WTR&amp;SWR'!I155)</f>
        <v/>
      </c>
      <c r="K437" s="232" t="str">
        <f>IF('WTR&amp;SWR'!J155="","",'WTR&amp;SWR'!J155)</f>
        <v/>
      </c>
      <c r="L437" s="232" t="str">
        <f>IF('WTR&amp;SWR'!K155="","",'WTR&amp;SWR'!K155)</f>
        <v/>
      </c>
      <c r="M437" s="232" t="str">
        <f>IF('WTR&amp;SWR'!L155="","",'WTR&amp;SWR'!L155)</f>
        <v/>
      </c>
      <c r="N437" s="232" t="str">
        <f>IF('WTR&amp;SWR'!M155="","",'WTR&amp;SWR'!M155)</f>
        <v/>
      </c>
      <c r="O437" s="232" t="str">
        <f>IF('WTR&amp;SWR'!N155="","",'WTR&amp;SWR'!N155)</f>
        <v/>
      </c>
      <c r="P437" s="232" t="str">
        <f>IF('WTR&amp;SWR'!O155="","",'WTR&amp;SWR'!O155)</f>
        <v/>
      </c>
      <c r="Q437" s="232" t="str">
        <f>IF('WTR&amp;SWR'!P155="","",'WTR&amp;SWR'!P155)</f>
        <v/>
      </c>
      <c r="R437" s="232" t="str">
        <f>IF('WTR&amp;SWR'!Q155="","",'WTR&amp;SWR'!Q155)</f>
        <v/>
      </c>
      <c r="S437" s="232" t="str">
        <f>IF('WTR&amp;SWR'!R155="","",'WTR&amp;SWR'!R155)</f>
        <v/>
      </c>
      <c r="T437" s="232" t="str">
        <f>IF('WTR&amp;SWR'!S155="","",'WTR&amp;SWR'!S155)</f>
        <v/>
      </c>
      <c r="U437" s="232"/>
      <c r="V437" s="232"/>
      <c r="W437" s="232"/>
      <c r="X437" s="232"/>
      <c r="Y437" s="232"/>
      <c r="Z437" s="232"/>
      <c r="AA437" s="221" t="str">
        <f>IF('WTR&amp;SWR'!AA155="","",'WTR&amp;SWR'!AA155)</f>
        <v/>
      </c>
      <c r="AB437" s="232" t="str">
        <f>IF('WTR&amp;SWR'!Z155="","",'WTR&amp;SWR'!Z155)</f>
        <v/>
      </c>
      <c r="AC437" s="232" t="str">
        <f>IF('WTR&amp;SWR'!AB155="","",'WTR&amp;SWR'!AB155)</f>
        <v/>
      </c>
      <c r="AD437" s="223">
        <f>IF('WTR&amp;SWR'!AC155="","",'WTR&amp;SWR'!AC155)</f>
        <v>64</v>
      </c>
      <c r="AE437" s="224" t="str">
        <f>IF('WTR&amp;SWR'!AD155="","",'WTR&amp;SWR'!AD155)</f>
        <v/>
      </c>
      <c r="AF437" s="257" t="str">
        <f>IF('WTR&amp;SWR'!AE155="","",'WTR&amp;SWR'!AE155)</f>
        <v/>
      </c>
    </row>
    <row r="438" spans="1:32" x14ac:dyDescent="0.15">
      <c r="A438" s="313" t="str">
        <f>IF('WTR&amp;SWR'!AE156="","","Print")</f>
        <v/>
      </c>
      <c r="B438" s="236" t="str">
        <f>IF('WTR&amp;SWR'!A156="","",'WTR&amp;SWR'!A156)</f>
        <v>8" PVC WATER MAIN PER WP-02</v>
      </c>
      <c r="C438" s="232" t="str">
        <f>IF('WTR&amp;SWR'!B156="","",'WTR&amp;SWR'!B156)</f>
        <v>LF</v>
      </c>
      <c r="D438" s="232" t="str">
        <f>IF('WTR&amp;SWR'!C156="","",'WTR&amp;SWR'!C156)</f>
        <v/>
      </c>
      <c r="E438" s="232" t="str">
        <f>IF('WTR&amp;SWR'!D156="","",'WTR&amp;SWR'!D156)</f>
        <v/>
      </c>
      <c r="F438" s="232" t="str">
        <f>IF('WTR&amp;SWR'!E156="","",'WTR&amp;SWR'!E156)</f>
        <v/>
      </c>
      <c r="G438" s="232" t="str">
        <f>IF('WTR&amp;SWR'!F156="","",'WTR&amp;SWR'!F156)</f>
        <v/>
      </c>
      <c r="H438" s="232" t="str">
        <f>IF('WTR&amp;SWR'!G156="","",'WTR&amp;SWR'!G156)</f>
        <v/>
      </c>
      <c r="I438" s="232" t="str">
        <f>IF('WTR&amp;SWR'!H156="","",'WTR&amp;SWR'!H156)</f>
        <v/>
      </c>
      <c r="J438" s="232" t="str">
        <f>IF('WTR&amp;SWR'!I156="","",'WTR&amp;SWR'!I156)</f>
        <v/>
      </c>
      <c r="K438" s="232" t="str">
        <f>IF('WTR&amp;SWR'!J156="","",'WTR&amp;SWR'!J156)</f>
        <v/>
      </c>
      <c r="L438" s="232" t="str">
        <f>IF('WTR&amp;SWR'!K156="","",'WTR&amp;SWR'!K156)</f>
        <v/>
      </c>
      <c r="M438" s="232" t="str">
        <f>IF('WTR&amp;SWR'!L156="","",'WTR&amp;SWR'!L156)</f>
        <v/>
      </c>
      <c r="N438" s="232" t="str">
        <f>IF('WTR&amp;SWR'!M156="","",'WTR&amp;SWR'!M156)</f>
        <v/>
      </c>
      <c r="O438" s="232" t="str">
        <f>IF('WTR&amp;SWR'!N156="","",'WTR&amp;SWR'!N156)</f>
        <v/>
      </c>
      <c r="P438" s="232" t="str">
        <f>IF('WTR&amp;SWR'!O156="","",'WTR&amp;SWR'!O156)</f>
        <v/>
      </c>
      <c r="Q438" s="232" t="str">
        <f>IF('WTR&amp;SWR'!P156="","",'WTR&amp;SWR'!P156)</f>
        <v/>
      </c>
      <c r="R438" s="232" t="str">
        <f>IF('WTR&amp;SWR'!Q156="","",'WTR&amp;SWR'!Q156)</f>
        <v/>
      </c>
      <c r="S438" s="232" t="str">
        <f>IF('WTR&amp;SWR'!R156="","",'WTR&amp;SWR'!R156)</f>
        <v/>
      </c>
      <c r="T438" s="232" t="str">
        <f>IF('WTR&amp;SWR'!S156="","",'WTR&amp;SWR'!S156)</f>
        <v/>
      </c>
      <c r="U438" s="232"/>
      <c r="V438" s="232"/>
      <c r="W438" s="232"/>
      <c r="X438" s="232"/>
      <c r="Y438" s="232"/>
      <c r="Z438" s="232"/>
      <c r="AA438" s="221" t="str">
        <f>IF('WTR&amp;SWR'!AA156="","",'WTR&amp;SWR'!AA156)</f>
        <v/>
      </c>
      <c r="AB438" s="232" t="str">
        <f>IF('WTR&amp;SWR'!Z156="","",'WTR&amp;SWR'!Z156)</f>
        <v/>
      </c>
      <c r="AC438" s="232" t="str">
        <f>IF('WTR&amp;SWR'!AB156="","",'WTR&amp;SWR'!AB156)</f>
        <v/>
      </c>
      <c r="AD438" s="223">
        <f>IF('WTR&amp;SWR'!AC156="","",'WTR&amp;SWR'!AC156)</f>
        <v>74.239999999999995</v>
      </c>
      <c r="AE438" s="224" t="str">
        <f>IF('WTR&amp;SWR'!AD156="","",'WTR&amp;SWR'!AD156)</f>
        <v/>
      </c>
      <c r="AF438" s="257" t="str">
        <f>IF('WTR&amp;SWR'!AE156="","",'WTR&amp;SWR'!AE156)</f>
        <v/>
      </c>
    </row>
    <row r="439" spans="1:32" x14ac:dyDescent="0.15">
      <c r="A439" s="313" t="str">
        <f>IF('WTR&amp;SWR'!AE157="","","Print")</f>
        <v/>
      </c>
      <c r="B439" s="236" t="str">
        <f>IF('WTR&amp;SWR'!A157="","",'WTR&amp;SWR'!A157)</f>
        <v>10" PVC WATER MAIN PER WP-02</v>
      </c>
      <c r="C439" s="232" t="str">
        <f>IF('WTR&amp;SWR'!B157="","",'WTR&amp;SWR'!B157)</f>
        <v>LF</v>
      </c>
      <c r="D439" s="232" t="str">
        <f>IF('WTR&amp;SWR'!C157="","",'WTR&amp;SWR'!C157)</f>
        <v/>
      </c>
      <c r="E439" s="232" t="str">
        <f>IF('WTR&amp;SWR'!D157="","",'WTR&amp;SWR'!D157)</f>
        <v/>
      </c>
      <c r="F439" s="232" t="str">
        <f>IF('WTR&amp;SWR'!E157="","",'WTR&amp;SWR'!E157)</f>
        <v/>
      </c>
      <c r="G439" s="232" t="str">
        <f>IF('WTR&amp;SWR'!F157="","",'WTR&amp;SWR'!F157)</f>
        <v/>
      </c>
      <c r="H439" s="232" t="str">
        <f>IF('WTR&amp;SWR'!G157="","",'WTR&amp;SWR'!G157)</f>
        <v/>
      </c>
      <c r="I439" s="232" t="str">
        <f>IF('WTR&amp;SWR'!H157="","",'WTR&amp;SWR'!H157)</f>
        <v/>
      </c>
      <c r="J439" s="232" t="str">
        <f>IF('WTR&amp;SWR'!I157="","",'WTR&amp;SWR'!I157)</f>
        <v/>
      </c>
      <c r="K439" s="232" t="str">
        <f>IF('WTR&amp;SWR'!J157="","",'WTR&amp;SWR'!J157)</f>
        <v/>
      </c>
      <c r="L439" s="232" t="str">
        <f>IF('WTR&amp;SWR'!K157="","",'WTR&amp;SWR'!K157)</f>
        <v/>
      </c>
      <c r="M439" s="232" t="str">
        <f>IF('WTR&amp;SWR'!L157="","",'WTR&amp;SWR'!L157)</f>
        <v/>
      </c>
      <c r="N439" s="232" t="str">
        <f>IF('WTR&amp;SWR'!M157="","",'WTR&amp;SWR'!M157)</f>
        <v/>
      </c>
      <c r="O439" s="232" t="str">
        <f>IF('WTR&amp;SWR'!N157="","",'WTR&amp;SWR'!N157)</f>
        <v/>
      </c>
      <c r="P439" s="232" t="str">
        <f>IF('WTR&amp;SWR'!O157="","",'WTR&amp;SWR'!O157)</f>
        <v/>
      </c>
      <c r="Q439" s="232" t="str">
        <f>IF('WTR&amp;SWR'!P157="","",'WTR&amp;SWR'!P157)</f>
        <v/>
      </c>
      <c r="R439" s="232" t="str">
        <f>IF('WTR&amp;SWR'!Q157="","",'WTR&amp;SWR'!Q157)</f>
        <v/>
      </c>
      <c r="S439" s="232" t="str">
        <f>IF('WTR&amp;SWR'!R157="","",'WTR&amp;SWR'!R157)</f>
        <v/>
      </c>
      <c r="T439" s="232" t="str">
        <f>IF('WTR&amp;SWR'!S157="","",'WTR&amp;SWR'!S157)</f>
        <v/>
      </c>
      <c r="U439" s="232"/>
      <c r="V439" s="232"/>
      <c r="W439" s="232"/>
      <c r="X439" s="232"/>
      <c r="Y439" s="232"/>
      <c r="Z439" s="232"/>
      <c r="AA439" s="221" t="str">
        <f>IF('WTR&amp;SWR'!AA157="","",'WTR&amp;SWR'!AA157)</f>
        <v/>
      </c>
      <c r="AB439" s="232" t="str">
        <f>IF('WTR&amp;SWR'!Z157="","",'WTR&amp;SWR'!Z157)</f>
        <v/>
      </c>
      <c r="AC439" s="232" t="str">
        <f>IF('WTR&amp;SWR'!AB157="","",'WTR&amp;SWR'!AB157)</f>
        <v/>
      </c>
      <c r="AD439" s="223">
        <f>IF('WTR&amp;SWR'!AC157="","",'WTR&amp;SWR'!AC157)</f>
        <v>80.64</v>
      </c>
      <c r="AE439" s="224" t="str">
        <f>IF('WTR&amp;SWR'!AD157="","",'WTR&amp;SWR'!AD157)</f>
        <v/>
      </c>
      <c r="AF439" s="257" t="str">
        <f>IF('WTR&amp;SWR'!AE157="","",'WTR&amp;SWR'!AE157)</f>
        <v/>
      </c>
    </row>
    <row r="440" spans="1:32" x14ac:dyDescent="0.15">
      <c r="A440" s="313" t="str">
        <f>IF('WTR&amp;SWR'!AE158="","","Print")</f>
        <v/>
      </c>
      <c r="B440" s="236" t="str">
        <f>IF('WTR&amp;SWR'!A158="","",'WTR&amp;SWR'!A158)</f>
        <v>12" PVC WATER MAIN PER WP-02</v>
      </c>
      <c r="C440" s="232" t="str">
        <f>IF('WTR&amp;SWR'!B158="","",'WTR&amp;SWR'!B158)</f>
        <v>LF</v>
      </c>
      <c r="D440" s="232" t="str">
        <f>IF('WTR&amp;SWR'!C158="","",'WTR&amp;SWR'!C158)</f>
        <v/>
      </c>
      <c r="E440" s="232" t="str">
        <f>IF('WTR&amp;SWR'!D158="","",'WTR&amp;SWR'!D158)</f>
        <v/>
      </c>
      <c r="F440" s="232" t="str">
        <f>IF('WTR&amp;SWR'!E158="","",'WTR&amp;SWR'!E158)</f>
        <v/>
      </c>
      <c r="G440" s="232" t="str">
        <f>IF('WTR&amp;SWR'!F158="","",'WTR&amp;SWR'!F158)</f>
        <v/>
      </c>
      <c r="H440" s="232" t="str">
        <f>IF('WTR&amp;SWR'!G158="","",'WTR&amp;SWR'!G158)</f>
        <v/>
      </c>
      <c r="I440" s="232" t="str">
        <f>IF('WTR&amp;SWR'!H158="","",'WTR&amp;SWR'!H158)</f>
        <v/>
      </c>
      <c r="J440" s="232" t="str">
        <f>IF('WTR&amp;SWR'!I158="","",'WTR&amp;SWR'!I158)</f>
        <v/>
      </c>
      <c r="K440" s="232" t="str">
        <f>IF('WTR&amp;SWR'!J158="","",'WTR&amp;SWR'!J158)</f>
        <v/>
      </c>
      <c r="L440" s="232" t="str">
        <f>IF('WTR&amp;SWR'!K158="","",'WTR&amp;SWR'!K158)</f>
        <v/>
      </c>
      <c r="M440" s="232" t="str">
        <f>IF('WTR&amp;SWR'!L158="","",'WTR&amp;SWR'!L158)</f>
        <v/>
      </c>
      <c r="N440" s="232" t="str">
        <f>IF('WTR&amp;SWR'!M158="","",'WTR&amp;SWR'!M158)</f>
        <v/>
      </c>
      <c r="O440" s="232" t="str">
        <f>IF('WTR&amp;SWR'!N158="","",'WTR&amp;SWR'!N158)</f>
        <v/>
      </c>
      <c r="P440" s="232" t="str">
        <f>IF('WTR&amp;SWR'!O158="","",'WTR&amp;SWR'!O158)</f>
        <v/>
      </c>
      <c r="Q440" s="232" t="str">
        <f>IF('WTR&amp;SWR'!P158="","",'WTR&amp;SWR'!P158)</f>
        <v/>
      </c>
      <c r="R440" s="232" t="str">
        <f>IF('WTR&amp;SWR'!Q158="","",'WTR&amp;SWR'!Q158)</f>
        <v/>
      </c>
      <c r="S440" s="232" t="str">
        <f>IF('WTR&amp;SWR'!R158="","",'WTR&amp;SWR'!R158)</f>
        <v/>
      </c>
      <c r="T440" s="232" t="str">
        <f>IF('WTR&amp;SWR'!S158="","",'WTR&amp;SWR'!S158)</f>
        <v/>
      </c>
      <c r="U440" s="232"/>
      <c r="V440" s="232"/>
      <c r="W440" s="232"/>
      <c r="X440" s="232"/>
      <c r="Y440" s="232"/>
      <c r="Z440" s="232"/>
      <c r="AA440" s="221" t="str">
        <f>IF('WTR&amp;SWR'!AA158="","",'WTR&amp;SWR'!AA158)</f>
        <v/>
      </c>
      <c r="AB440" s="232" t="str">
        <f>IF('WTR&amp;SWR'!Z158="","",'WTR&amp;SWR'!Z158)</f>
        <v/>
      </c>
      <c r="AC440" s="232" t="str">
        <f>IF('WTR&amp;SWR'!AB158="","",'WTR&amp;SWR'!AB158)</f>
        <v/>
      </c>
      <c r="AD440" s="223">
        <f>IF('WTR&amp;SWR'!AC158="","",'WTR&amp;SWR'!AC158)</f>
        <v>89.6</v>
      </c>
      <c r="AE440" s="224" t="str">
        <f>IF('WTR&amp;SWR'!AD158="","",'WTR&amp;SWR'!AD158)</f>
        <v/>
      </c>
      <c r="AF440" s="257" t="str">
        <f>IF('WTR&amp;SWR'!AE158="","",'WTR&amp;SWR'!AE158)</f>
        <v/>
      </c>
    </row>
    <row r="441" spans="1:32" x14ac:dyDescent="0.15">
      <c r="A441" s="313" t="str">
        <f>IF('WTR&amp;SWR'!AE159="","","Print")</f>
        <v/>
      </c>
      <c r="B441" s="236" t="str">
        <f>IF('WTR&amp;SWR'!A159="","",'WTR&amp;SWR'!A159)</f>
        <v>16" PVC WATER MAIN PER WP-02</v>
      </c>
      <c r="C441" s="232" t="str">
        <f>IF('WTR&amp;SWR'!B159="","",'WTR&amp;SWR'!B159)</f>
        <v>LF</v>
      </c>
      <c r="D441" s="232" t="str">
        <f>IF('WTR&amp;SWR'!C159="","",'WTR&amp;SWR'!C159)</f>
        <v/>
      </c>
      <c r="E441" s="232" t="str">
        <f>IF('WTR&amp;SWR'!D159="","",'WTR&amp;SWR'!D159)</f>
        <v/>
      </c>
      <c r="F441" s="232" t="str">
        <f>IF('WTR&amp;SWR'!E159="","",'WTR&amp;SWR'!E159)</f>
        <v/>
      </c>
      <c r="G441" s="232" t="str">
        <f>IF('WTR&amp;SWR'!F159="","",'WTR&amp;SWR'!F159)</f>
        <v/>
      </c>
      <c r="H441" s="232" t="str">
        <f>IF('WTR&amp;SWR'!G159="","",'WTR&amp;SWR'!G159)</f>
        <v/>
      </c>
      <c r="I441" s="232" t="str">
        <f>IF('WTR&amp;SWR'!H159="","",'WTR&amp;SWR'!H159)</f>
        <v/>
      </c>
      <c r="J441" s="232" t="str">
        <f>IF('WTR&amp;SWR'!I159="","",'WTR&amp;SWR'!I159)</f>
        <v/>
      </c>
      <c r="K441" s="232" t="str">
        <f>IF('WTR&amp;SWR'!J159="","",'WTR&amp;SWR'!J159)</f>
        <v/>
      </c>
      <c r="L441" s="232" t="str">
        <f>IF('WTR&amp;SWR'!K159="","",'WTR&amp;SWR'!K159)</f>
        <v/>
      </c>
      <c r="M441" s="232" t="str">
        <f>IF('WTR&amp;SWR'!L159="","",'WTR&amp;SWR'!L159)</f>
        <v/>
      </c>
      <c r="N441" s="232" t="str">
        <f>IF('WTR&amp;SWR'!M159="","",'WTR&amp;SWR'!M159)</f>
        <v/>
      </c>
      <c r="O441" s="232" t="str">
        <f>IF('WTR&amp;SWR'!N159="","",'WTR&amp;SWR'!N159)</f>
        <v/>
      </c>
      <c r="P441" s="232" t="str">
        <f>IF('WTR&amp;SWR'!O159="","",'WTR&amp;SWR'!O159)</f>
        <v/>
      </c>
      <c r="Q441" s="232" t="str">
        <f>IF('WTR&amp;SWR'!P159="","",'WTR&amp;SWR'!P159)</f>
        <v/>
      </c>
      <c r="R441" s="232" t="str">
        <f>IF('WTR&amp;SWR'!Q159="","",'WTR&amp;SWR'!Q159)</f>
        <v/>
      </c>
      <c r="S441" s="232" t="str">
        <f>IF('WTR&amp;SWR'!R159="","",'WTR&amp;SWR'!R159)</f>
        <v/>
      </c>
      <c r="T441" s="232" t="str">
        <f>IF('WTR&amp;SWR'!S159="","",'WTR&amp;SWR'!S159)</f>
        <v/>
      </c>
      <c r="U441" s="232"/>
      <c r="V441" s="232"/>
      <c r="W441" s="232"/>
      <c r="X441" s="232"/>
      <c r="Y441" s="232"/>
      <c r="Z441" s="232"/>
      <c r="AA441" s="221" t="str">
        <f>IF('WTR&amp;SWR'!AA159="","",'WTR&amp;SWR'!AA159)</f>
        <v/>
      </c>
      <c r="AB441" s="232" t="str">
        <f>IF('WTR&amp;SWR'!Z159="","",'WTR&amp;SWR'!Z159)</f>
        <v/>
      </c>
      <c r="AC441" s="232" t="str">
        <f>IF('WTR&amp;SWR'!AB159="","",'WTR&amp;SWR'!AB159)</f>
        <v/>
      </c>
      <c r="AD441" s="223">
        <f>IF('WTR&amp;SWR'!AC159="","",'WTR&amp;SWR'!AC159)</f>
        <v>113.92</v>
      </c>
      <c r="AE441" s="224" t="str">
        <f>IF('WTR&amp;SWR'!AD159="","",'WTR&amp;SWR'!AD159)</f>
        <v/>
      </c>
      <c r="AF441" s="257" t="str">
        <f>IF('WTR&amp;SWR'!AE159="","",'WTR&amp;SWR'!AE159)</f>
        <v/>
      </c>
    </row>
    <row r="442" spans="1:32" x14ac:dyDescent="0.15">
      <c r="A442" s="313" t="str">
        <f>IF('WTR&amp;SWR'!AE160="","","Print")</f>
        <v/>
      </c>
      <c r="B442" s="236" t="str">
        <f>IF('WTR&amp;SWR'!A160="","",'WTR&amp;SWR'!A160)</f>
        <v>20" PVC WATER MAIN PER WP-02</v>
      </c>
      <c r="C442" s="232" t="str">
        <f>IF('WTR&amp;SWR'!B160="","",'WTR&amp;SWR'!B160)</f>
        <v>LF</v>
      </c>
      <c r="D442" s="232" t="str">
        <f>IF('WTR&amp;SWR'!C160="","",'WTR&amp;SWR'!C160)</f>
        <v/>
      </c>
      <c r="E442" s="232" t="str">
        <f>IF('WTR&amp;SWR'!D160="","",'WTR&amp;SWR'!D160)</f>
        <v/>
      </c>
      <c r="F442" s="232" t="str">
        <f>IF('WTR&amp;SWR'!E160="","",'WTR&amp;SWR'!E160)</f>
        <v/>
      </c>
      <c r="G442" s="232" t="str">
        <f>IF('WTR&amp;SWR'!F160="","",'WTR&amp;SWR'!F160)</f>
        <v/>
      </c>
      <c r="H442" s="232" t="str">
        <f>IF('WTR&amp;SWR'!G160="","",'WTR&amp;SWR'!G160)</f>
        <v/>
      </c>
      <c r="I442" s="232" t="str">
        <f>IF('WTR&amp;SWR'!H160="","",'WTR&amp;SWR'!H160)</f>
        <v/>
      </c>
      <c r="J442" s="232" t="str">
        <f>IF('WTR&amp;SWR'!I160="","",'WTR&amp;SWR'!I160)</f>
        <v/>
      </c>
      <c r="K442" s="232" t="str">
        <f>IF('WTR&amp;SWR'!J160="","",'WTR&amp;SWR'!J160)</f>
        <v/>
      </c>
      <c r="L442" s="232" t="str">
        <f>IF('WTR&amp;SWR'!K160="","",'WTR&amp;SWR'!K160)</f>
        <v/>
      </c>
      <c r="M442" s="232" t="str">
        <f>IF('WTR&amp;SWR'!L160="","",'WTR&amp;SWR'!L160)</f>
        <v/>
      </c>
      <c r="N442" s="232" t="str">
        <f>IF('WTR&amp;SWR'!M160="","",'WTR&amp;SWR'!M160)</f>
        <v/>
      </c>
      <c r="O442" s="232" t="str">
        <f>IF('WTR&amp;SWR'!N160="","",'WTR&amp;SWR'!N160)</f>
        <v/>
      </c>
      <c r="P442" s="232" t="str">
        <f>IF('WTR&amp;SWR'!O160="","",'WTR&amp;SWR'!O160)</f>
        <v/>
      </c>
      <c r="Q442" s="232" t="str">
        <f>IF('WTR&amp;SWR'!P160="","",'WTR&amp;SWR'!P160)</f>
        <v/>
      </c>
      <c r="R442" s="232" t="str">
        <f>IF('WTR&amp;SWR'!Q160="","",'WTR&amp;SWR'!Q160)</f>
        <v/>
      </c>
      <c r="S442" s="232" t="str">
        <f>IF('WTR&amp;SWR'!R160="","",'WTR&amp;SWR'!R160)</f>
        <v/>
      </c>
      <c r="T442" s="232" t="str">
        <f>IF('WTR&amp;SWR'!S160="","",'WTR&amp;SWR'!S160)</f>
        <v/>
      </c>
      <c r="U442" s="232"/>
      <c r="V442" s="232"/>
      <c r="W442" s="232"/>
      <c r="X442" s="232"/>
      <c r="Y442" s="232"/>
      <c r="Z442" s="232"/>
      <c r="AA442" s="221" t="str">
        <f>IF('WTR&amp;SWR'!AA160="","",'WTR&amp;SWR'!AA160)</f>
        <v/>
      </c>
      <c r="AB442" s="232" t="str">
        <f>IF('WTR&amp;SWR'!Z160="","",'WTR&amp;SWR'!Z160)</f>
        <v/>
      </c>
      <c r="AC442" s="232" t="str">
        <f>IF('WTR&amp;SWR'!AB160="","",'WTR&amp;SWR'!AB160)</f>
        <v/>
      </c>
      <c r="AD442" s="223">
        <f>IF('WTR&amp;SWR'!AC160="","",'WTR&amp;SWR'!AC160)</f>
        <v>128</v>
      </c>
      <c r="AE442" s="224" t="str">
        <f>IF('WTR&amp;SWR'!AD160="","",'WTR&amp;SWR'!AD160)</f>
        <v/>
      </c>
      <c r="AF442" s="257" t="str">
        <f>IF('WTR&amp;SWR'!AE160="","",'WTR&amp;SWR'!AE160)</f>
        <v/>
      </c>
    </row>
    <row r="443" spans="1:32" x14ac:dyDescent="0.15">
      <c r="A443" s="313" t="str">
        <f>IF('WTR&amp;SWR'!AE161="","","Print")</f>
        <v/>
      </c>
      <c r="B443" s="236" t="str">
        <f>IF('WTR&amp;SWR'!A161="","",'WTR&amp;SWR'!A161)</f>
        <v>ADDITIONAL ITEM</v>
      </c>
      <c r="C443" s="232" t="str">
        <f>IF('WTR&amp;SWR'!B161="","",'WTR&amp;SWR'!B161)</f>
        <v>XX</v>
      </c>
      <c r="D443" s="232" t="str">
        <f>IF('WTR&amp;SWR'!C161="","",'WTR&amp;SWR'!C161)</f>
        <v/>
      </c>
      <c r="E443" s="232" t="str">
        <f>IF('WTR&amp;SWR'!D161="","",'WTR&amp;SWR'!D161)</f>
        <v/>
      </c>
      <c r="F443" s="232" t="str">
        <f>IF('WTR&amp;SWR'!E161="","",'WTR&amp;SWR'!E161)</f>
        <v/>
      </c>
      <c r="G443" s="232" t="str">
        <f>IF('WTR&amp;SWR'!F161="","",'WTR&amp;SWR'!F161)</f>
        <v/>
      </c>
      <c r="H443" s="232" t="str">
        <f>IF('WTR&amp;SWR'!G161="","",'WTR&amp;SWR'!G161)</f>
        <v/>
      </c>
      <c r="I443" s="232" t="str">
        <f>IF('WTR&amp;SWR'!H161="","",'WTR&amp;SWR'!H161)</f>
        <v/>
      </c>
      <c r="J443" s="232" t="str">
        <f>IF('WTR&amp;SWR'!I161="","",'WTR&amp;SWR'!I161)</f>
        <v/>
      </c>
      <c r="K443" s="232" t="str">
        <f>IF('WTR&amp;SWR'!J161="","",'WTR&amp;SWR'!J161)</f>
        <v/>
      </c>
      <c r="L443" s="232" t="str">
        <f>IF('WTR&amp;SWR'!K161="","",'WTR&amp;SWR'!K161)</f>
        <v/>
      </c>
      <c r="M443" s="232" t="str">
        <f>IF('WTR&amp;SWR'!L161="","",'WTR&amp;SWR'!L161)</f>
        <v/>
      </c>
      <c r="N443" s="232" t="str">
        <f>IF('WTR&amp;SWR'!M161="","",'WTR&amp;SWR'!M161)</f>
        <v/>
      </c>
      <c r="O443" s="232" t="str">
        <f>IF('WTR&amp;SWR'!N161="","",'WTR&amp;SWR'!N161)</f>
        <v/>
      </c>
      <c r="P443" s="232" t="str">
        <f>IF('WTR&amp;SWR'!O161="","",'WTR&amp;SWR'!O161)</f>
        <v/>
      </c>
      <c r="Q443" s="232" t="str">
        <f>IF('WTR&amp;SWR'!P161="","",'WTR&amp;SWR'!P161)</f>
        <v/>
      </c>
      <c r="R443" s="232" t="str">
        <f>IF('WTR&amp;SWR'!Q161="","",'WTR&amp;SWR'!Q161)</f>
        <v/>
      </c>
      <c r="S443" s="232" t="str">
        <f>IF('WTR&amp;SWR'!R161="","",'WTR&amp;SWR'!R161)</f>
        <v/>
      </c>
      <c r="T443" s="232" t="str">
        <f>IF('WTR&amp;SWR'!S161="","",'WTR&amp;SWR'!S161)</f>
        <v/>
      </c>
      <c r="U443" s="232"/>
      <c r="V443" s="232"/>
      <c r="W443" s="232"/>
      <c r="X443" s="232"/>
      <c r="Y443" s="232"/>
      <c r="Z443" s="232"/>
      <c r="AA443" s="221" t="str">
        <f>IF('WTR&amp;SWR'!AA161="","",'WTR&amp;SWR'!AA161)</f>
        <v/>
      </c>
      <c r="AB443" s="222" t="str">
        <f>IF('WTR&amp;SWR'!Z161="","",'WTR&amp;SWR'!Z161)</f>
        <v/>
      </c>
      <c r="AC443" s="222" t="str">
        <f>IF('WTR&amp;SWR'!AB161="","",'WTR&amp;SWR'!AB161)</f>
        <v/>
      </c>
      <c r="AD443" s="223" t="str">
        <f>IF('WTR&amp;SWR'!AC161="","",'WTR&amp;SWR'!AC161)</f>
        <v/>
      </c>
      <c r="AE443" s="224" t="str">
        <f>IF('WTR&amp;SWR'!AD161="","",'WTR&amp;SWR'!AD161)</f>
        <v/>
      </c>
      <c r="AF443" s="257" t="str">
        <f>IF('WTR&amp;SWR'!AE161="","",'WTR&amp;SWR'!AE161)</f>
        <v/>
      </c>
    </row>
    <row r="444" spans="1:32" x14ac:dyDescent="0.15">
      <c r="A444" s="313" t="str">
        <f>IF('WTR&amp;SWR'!AE162="","","Print")</f>
        <v/>
      </c>
      <c r="B444" s="236" t="str">
        <f>IF('WTR&amp;SWR'!A162="","",'WTR&amp;SWR'!A162)</f>
        <v>ADDITIONAL ITEM</v>
      </c>
      <c r="C444" s="232" t="str">
        <f>IF('WTR&amp;SWR'!B162="","",'WTR&amp;SWR'!B162)</f>
        <v>XX</v>
      </c>
      <c r="D444" s="232" t="str">
        <f>IF('WTR&amp;SWR'!C162="","",'WTR&amp;SWR'!C162)</f>
        <v/>
      </c>
      <c r="E444" s="232" t="str">
        <f>IF('WTR&amp;SWR'!D162="","",'WTR&amp;SWR'!D162)</f>
        <v/>
      </c>
      <c r="F444" s="232" t="str">
        <f>IF('WTR&amp;SWR'!E162="","",'WTR&amp;SWR'!E162)</f>
        <v/>
      </c>
      <c r="G444" s="232" t="str">
        <f>IF('WTR&amp;SWR'!F162="","",'WTR&amp;SWR'!F162)</f>
        <v/>
      </c>
      <c r="H444" s="232" t="str">
        <f>IF('WTR&amp;SWR'!G162="","",'WTR&amp;SWR'!G162)</f>
        <v/>
      </c>
      <c r="I444" s="232" t="str">
        <f>IF('WTR&amp;SWR'!H162="","",'WTR&amp;SWR'!H162)</f>
        <v/>
      </c>
      <c r="J444" s="232" t="str">
        <f>IF('WTR&amp;SWR'!I162="","",'WTR&amp;SWR'!I162)</f>
        <v/>
      </c>
      <c r="K444" s="232" t="str">
        <f>IF('WTR&amp;SWR'!J162="","",'WTR&amp;SWR'!J162)</f>
        <v/>
      </c>
      <c r="L444" s="232" t="str">
        <f>IF('WTR&amp;SWR'!K162="","",'WTR&amp;SWR'!K162)</f>
        <v/>
      </c>
      <c r="M444" s="232" t="str">
        <f>IF('WTR&amp;SWR'!L162="","",'WTR&amp;SWR'!L162)</f>
        <v/>
      </c>
      <c r="N444" s="232" t="str">
        <f>IF('WTR&amp;SWR'!M162="","",'WTR&amp;SWR'!M162)</f>
        <v/>
      </c>
      <c r="O444" s="232" t="str">
        <f>IF('WTR&amp;SWR'!N162="","",'WTR&amp;SWR'!N162)</f>
        <v/>
      </c>
      <c r="P444" s="232" t="str">
        <f>IF('WTR&amp;SWR'!O162="","",'WTR&amp;SWR'!O162)</f>
        <v/>
      </c>
      <c r="Q444" s="232" t="str">
        <f>IF('WTR&amp;SWR'!P162="","",'WTR&amp;SWR'!P162)</f>
        <v/>
      </c>
      <c r="R444" s="232" t="str">
        <f>IF('WTR&amp;SWR'!Q162="","",'WTR&amp;SWR'!Q162)</f>
        <v/>
      </c>
      <c r="S444" s="232" t="str">
        <f>IF('WTR&amp;SWR'!R162="","",'WTR&amp;SWR'!R162)</f>
        <v/>
      </c>
      <c r="T444" s="232" t="str">
        <f>IF('WTR&amp;SWR'!S162="","",'WTR&amp;SWR'!S162)</f>
        <v/>
      </c>
      <c r="U444" s="232"/>
      <c r="V444" s="232"/>
      <c r="W444" s="232"/>
      <c r="X444" s="232"/>
      <c r="Y444" s="232"/>
      <c r="Z444" s="232"/>
      <c r="AA444" s="221" t="str">
        <f>IF('WTR&amp;SWR'!AA162="","",'WTR&amp;SWR'!AA162)</f>
        <v/>
      </c>
      <c r="AB444" s="222" t="str">
        <f>IF('WTR&amp;SWR'!Z162="","",'WTR&amp;SWR'!Z162)</f>
        <v/>
      </c>
      <c r="AC444" s="222" t="str">
        <f>IF('WTR&amp;SWR'!AB162="","",'WTR&amp;SWR'!AB162)</f>
        <v/>
      </c>
      <c r="AD444" s="223" t="str">
        <f>IF('WTR&amp;SWR'!AC162="","",'WTR&amp;SWR'!AC162)</f>
        <v/>
      </c>
      <c r="AE444" s="224" t="str">
        <f>IF('WTR&amp;SWR'!AD162="","",'WTR&amp;SWR'!AD162)</f>
        <v/>
      </c>
      <c r="AF444" s="257" t="str">
        <f>IF('WTR&amp;SWR'!AE162="","",'WTR&amp;SWR'!AE162)</f>
        <v/>
      </c>
    </row>
    <row r="445" spans="1:32" x14ac:dyDescent="0.15">
      <c r="A445" s="313" t="str">
        <f>IF('WTR&amp;SWR'!AE163="","","Print")</f>
        <v/>
      </c>
      <c r="B445" s="236" t="str">
        <f>IF('WTR&amp;SWR'!A163="","",'WTR&amp;SWR'!A163)</f>
        <v>ADDITIONAL ITEM</v>
      </c>
      <c r="C445" s="232" t="str">
        <f>IF('WTR&amp;SWR'!B163="","",'WTR&amp;SWR'!B163)</f>
        <v>XX</v>
      </c>
      <c r="D445" s="232" t="str">
        <f>IF('WTR&amp;SWR'!C163="","",'WTR&amp;SWR'!C163)</f>
        <v/>
      </c>
      <c r="E445" s="232" t="str">
        <f>IF('WTR&amp;SWR'!D163="","",'WTR&amp;SWR'!D163)</f>
        <v/>
      </c>
      <c r="F445" s="232" t="str">
        <f>IF('WTR&amp;SWR'!E163="","",'WTR&amp;SWR'!E163)</f>
        <v/>
      </c>
      <c r="G445" s="232" t="str">
        <f>IF('WTR&amp;SWR'!F163="","",'WTR&amp;SWR'!F163)</f>
        <v/>
      </c>
      <c r="H445" s="232" t="str">
        <f>IF('WTR&amp;SWR'!G163="","",'WTR&amp;SWR'!G163)</f>
        <v/>
      </c>
      <c r="I445" s="232" t="str">
        <f>IF('WTR&amp;SWR'!H163="","",'WTR&amp;SWR'!H163)</f>
        <v/>
      </c>
      <c r="J445" s="232" t="str">
        <f>IF('WTR&amp;SWR'!I163="","",'WTR&amp;SWR'!I163)</f>
        <v/>
      </c>
      <c r="K445" s="232" t="str">
        <f>IF('WTR&amp;SWR'!J163="","",'WTR&amp;SWR'!J163)</f>
        <v/>
      </c>
      <c r="L445" s="232" t="str">
        <f>IF('WTR&amp;SWR'!K163="","",'WTR&amp;SWR'!K163)</f>
        <v/>
      </c>
      <c r="M445" s="232" t="str">
        <f>IF('WTR&amp;SWR'!L163="","",'WTR&amp;SWR'!L163)</f>
        <v/>
      </c>
      <c r="N445" s="232" t="str">
        <f>IF('WTR&amp;SWR'!M163="","",'WTR&amp;SWR'!M163)</f>
        <v/>
      </c>
      <c r="O445" s="232" t="str">
        <f>IF('WTR&amp;SWR'!N163="","",'WTR&amp;SWR'!N163)</f>
        <v/>
      </c>
      <c r="P445" s="232" t="str">
        <f>IF('WTR&amp;SWR'!O163="","",'WTR&amp;SWR'!O163)</f>
        <v/>
      </c>
      <c r="Q445" s="232" t="str">
        <f>IF('WTR&amp;SWR'!P163="","",'WTR&amp;SWR'!P163)</f>
        <v/>
      </c>
      <c r="R445" s="232" t="str">
        <f>IF('WTR&amp;SWR'!Q163="","",'WTR&amp;SWR'!Q163)</f>
        <v/>
      </c>
      <c r="S445" s="232" t="str">
        <f>IF('WTR&amp;SWR'!R163="","",'WTR&amp;SWR'!R163)</f>
        <v/>
      </c>
      <c r="T445" s="232" t="str">
        <f>IF('WTR&amp;SWR'!S163="","",'WTR&amp;SWR'!S163)</f>
        <v/>
      </c>
      <c r="U445" s="232"/>
      <c r="V445" s="232"/>
      <c r="W445" s="232"/>
      <c r="X445" s="232"/>
      <c r="Y445" s="232"/>
      <c r="Z445" s="232"/>
      <c r="AA445" s="221" t="str">
        <f>IF('WTR&amp;SWR'!AA163="","",'WTR&amp;SWR'!AA163)</f>
        <v/>
      </c>
      <c r="AB445" s="222" t="str">
        <f>IF('WTR&amp;SWR'!Z163="","",'WTR&amp;SWR'!Z163)</f>
        <v/>
      </c>
      <c r="AC445" s="222" t="str">
        <f>IF('WTR&amp;SWR'!AB163="","",'WTR&amp;SWR'!AB163)</f>
        <v/>
      </c>
      <c r="AD445" s="223" t="str">
        <f>IF('WTR&amp;SWR'!AC163="","",'WTR&amp;SWR'!AC163)</f>
        <v/>
      </c>
      <c r="AE445" s="224" t="str">
        <f>IF('WTR&amp;SWR'!AD163="","",'WTR&amp;SWR'!AD163)</f>
        <v/>
      </c>
      <c r="AF445" s="257" t="str">
        <f>IF('WTR&amp;SWR'!AE163="","",'WTR&amp;SWR'!AE163)</f>
        <v/>
      </c>
    </row>
    <row r="446" spans="1:32" x14ac:dyDescent="0.15">
      <c r="A446" s="313" t="str">
        <f>IF('WTR&amp;SWR'!AE164="","","Print")</f>
        <v/>
      </c>
      <c r="B446" s="236" t="str">
        <f>IF('WTR&amp;SWR'!A164="","",'WTR&amp;SWR'!A164)</f>
        <v>ADDITIONAL ITEM</v>
      </c>
      <c r="C446" s="232" t="str">
        <f>IF('WTR&amp;SWR'!B164="","",'WTR&amp;SWR'!B164)</f>
        <v>XX</v>
      </c>
      <c r="D446" s="232" t="str">
        <f>IF('WTR&amp;SWR'!C164="","",'WTR&amp;SWR'!C164)</f>
        <v/>
      </c>
      <c r="E446" s="232" t="str">
        <f>IF('WTR&amp;SWR'!D164="","",'WTR&amp;SWR'!D164)</f>
        <v/>
      </c>
      <c r="F446" s="232" t="str">
        <f>IF('WTR&amp;SWR'!E164="","",'WTR&amp;SWR'!E164)</f>
        <v/>
      </c>
      <c r="G446" s="232" t="str">
        <f>IF('WTR&amp;SWR'!F164="","",'WTR&amp;SWR'!F164)</f>
        <v/>
      </c>
      <c r="H446" s="232" t="str">
        <f>IF('WTR&amp;SWR'!G164="","",'WTR&amp;SWR'!G164)</f>
        <v/>
      </c>
      <c r="I446" s="232" t="str">
        <f>IF('WTR&amp;SWR'!H164="","",'WTR&amp;SWR'!H164)</f>
        <v/>
      </c>
      <c r="J446" s="232" t="str">
        <f>IF('WTR&amp;SWR'!I164="","",'WTR&amp;SWR'!I164)</f>
        <v/>
      </c>
      <c r="K446" s="232" t="str">
        <f>IF('WTR&amp;SWR'!J164="","",'WTR&amp;SWR'!J164)</f>
        <v/>
      </c>
      <c r="L446" s="232" t="str">
        <f>IF('WTR&amp;SWR'!K164="","",'WTR&amp;SWR'!K164)</f>
        <v/>
      </c>
      <c r="M446" s="232" t="str">
        <f>IF('WTR&amp;SWR'!L164="","",'WTR&amp;SWR'!L164)</f>
        <v/>
      </c>
      <c r="N446" s="232" t="str">
        <f>IF('WTR&amp;SWR'!M164="","",'WTR&amp;SWR'!M164)</f>
        <v/>
      </c>
      <c r="O446" s="232" t="str">
        <f>IF('WTR&amp;SWR'!N164="","",'WTR&amp;SWR'!N164)</f>
        <v/>
      </c>
      <c r="P446" s="232" t="str">
        <f>IF('WTR&amp;SWR'!O164="","",'WTR&amp;SWR'!O164)</f>
        <v/>
      </c>
      <c r="Q446" s="232" t="str">
        <f>IF('WTR&amp;SWR'!P164="","",'WTR&amp;SWR'!P164)</f>
        <v/>
      </c>
      <c r="R446" s="232" t="str">
        <f>IF('WTR&amp;SWR'!Q164="","",'WTR&amp;SWR'!Q164)</f>
        <v/>
      </c>
      <c r="S446" s="232" t="str">
        <f>IF('WTR&amp;SWR'!R164="","",'WTR&amp;SWR'!R164)</f>
        <v/>
      </c>
      <c r="T446" s="232" t="str">
        <f>IF('WTR&amp;SWR'!S164="","",'WTR&amp;SWR'!S164)</f>
        <v/>
      </c>
      <c r="U446" s="232"/>
      <c r="V446" s="232"/>
      <c r="W446" s="232"/>
      <c r="X446" s="232"/>
      <c r="Y446" s="232"/>
      <c r="Z446" s="232"/>
      <c r="AA446" s="221" t="str">
        <f>IF('WTR&amp;SWR'!AA164="","",'WTR&amp;SWR'!AA164)</f>
        <v/>
      </c>
      <c r="AB446" s="222" t="str">
        <f>IF('WTR&amp;SWR'!Z164="","",'WTR&amp;SWR'!Z164)</f>
        <v/>
      </c>
      <c r="AC446" s="222" t="str">
        <f>IF('WTR&amp;SWR'!AB164="","",'WTR&amp;SWR'!AB164)</f>
        <v/>
      </c>
      <c r="AD446" s="223" t="str">
        <f>IF('WTR&amp;SWR'!AC164="","",'WTR&amp;SWR'!AC164)</f>
        <v/>
      </c>
      <c r="AE446" s="224" t="str">
        <f>IF('WTR&amp;SWR'!AD164="","",'WTR&amp;SWR'!AD164)</f>
        <v/>
      </c>
      <c r="AF446" s="257" t="str">
        <f>IF('WTR&amp;SWR'!AE164="","",'WTR&amp;SWR'!AE164)</f>
        <v/>
      </c>
    </row>
    <row r="447" spans="1:32" x14ac:dyDescent="0.15">
      <c r="A447" s="313" t="str">
        <f>IF('WTR&amp;SWR'!AE165="","","Print")</f>
        <v/>
      </c>
      <c r="B447" s="236" t="str">
        <f>IF('WTR&amp;SWR'!A165="","",'WTR&amp;SWR'!A165)</f>
        <v>ADDITIONAL ITEM</v>
      </c>
      <c r="C447" s="232" t="str">
        <f>IF('WTR&amp;SWR'!B165="","",'WTR&amp;SWR'!B165)</f>
        <v>XX</v>
      </c>
      <c r="D447" s="232" t="str">
        <f>IF('WTR&amp;SWR'!C165="","",'WTR&amp;SWR'!C165)</f>
        <v/>
      </c>
      <c r="E447" s="232" t="str">
        <f>IF('WTR&amp;SWR'!D165="","",'WTR&amp;SWR'!D165)</f>
        <v/>
      </c>
      <c r="F447" s="232" t="str">
        <f>IF('WTR&amp;SWR'!E165="","",'WTR&amp;SWR'!E165)</f>
        <v/>
      </c>
      <c r="G447" s="232" t="str">
        <f>IF('WTR&amp;SWR'!F165="","",'WTR&amp;SWR'!F165)</f>
        <v/>
      </c>
      <c r="H447" s="232" t="str">
        <f>IF('WTR&amp;SWR'!G165="","",'WTR&amp;SWR'!G165)</f>
        <v/>
      </c>
      <c r="I447" s="232" t="str">
        <f>IF('WTR&amp;SWR'!H165="","",'WTR&amp;SWR'!H165)</f>
        <v/>
      </c>
      <c r="J447" s="232" t="str">
        <f>IF('WTR&amp;SWR'!I165="","",'WTR&amp;SWR'!I165)</f>
        <v/>
      </c>
      <c r="K447" s="232" t="str">
        <f>IF('WTR&amp;SWR'!J165="","",'WTR&amp;SWR'!J165)</f>
        <v/>
      </c>
      <c r="L447" s="232" t="str">
        <f>IF('WTR&amp;SWR'!K165="","",'WTR&amp;SWR'!K165)</f>
        <v/>
      </c>
      <c r="M447" s="232" t="str">
        <f>IF('WTR&amp;SWR'!L165="","",'WTR&amp;SWR'!L165)</f>
        <v/>
      </c>
      <c r="N447" s="232" t="str">
        <f>IF('WTR&amp;SWR'!M165="","",'WTR&amp;SWR'!M165)</f>
        <v/>
      </c>
      <c r="O447" s="232" t="str">
        <f>IF('WTR&amp;SWR'!N165="","",'WTR&amp;SWR'!N165)</f>
        <v/>
      </c>
      <c r="P447" s="232" t="str">
        <f>IF('WTR&amp;SWR'!O165="","",'WTR&amp;SWR'!O165)</f>
        <v/>
      </c>
      <c r="Q447" s="232" t="str">
        <f>IF('WTR&amp;SWR'!P165="","",'WTR&amp;SWR'!P165)</f>
        <v/>
      </c>
      <c r="R447" s="232" t="str">
        <f>IF('WTR&amp;SWR'!Q165="","",'WTR&amp;SWR'!Q165)</f>
        <v/>
      </c>
      <c r="S447" s="232" t="str">
        <f>IF('WTR&amp;SWR'!R165="","",'WTR&amp;SWR'!R165)</f>
        <v/>
      </c>
      <c r="T447" s="232" t="str">
        <f>IF('WTR&amp;SWR'!S165="","",'WTR&amp;SWR'!S165)</f>
        <v/>
      </c>
      <c r="U447" s="232"/>
      <c r="V447" s="232"/>
      <c r="W447" s="232"/>
      <c r="X447" s="232"/>
      <c r="Y447" s="232"/>
      <c r="Z447" s="232"/>
      <c r="AA447" s="221" t="str">
        <f>IF('WTR&amp;SWR'!AA165="","",'WTR&amp;SWR'!AA165)</f>
        <v/>
      </c>
      <c r="AB447" s="222" t="str">
        <f>IF('WTR&amp;SWR'!Z165="","",'WTR&amp;SWR'!Z165)</f>
        <v/>
      </c>
      <c r="AC447" s="222" t="str">
        <f>IF('WTR&amp;SWR'!AB165="","",'WTR&amp;SWR'!AB165)</f>
        <v/>
      </c>
      <c r="AD447" s="223" t="str">
        <f>IF('WTR&amp;SWR'!AC165="","",'WTR&amp;SWR'!AC165)</f>
        <v/>
      </c>
      <c r="AE447" s="224" t="str">
        <f>IF('WTR&amp;SWR'!AD165="","",'WTR&amp;SWR'!AD165)</f>
        <v/>
      </c>
      <c r="AF447" s="257" t="str">
        <f>IF('WTR&amp;SWR'!AE165="","",'WTR&amp;SWR'!AE165)</f>
        <v/>
      </c>
    </row>
    <row r="448" spans="1:32" x14ac:dyDescent="0.15">
      <c r="A448" s="313" t="str">
        <f>IF('WTR&amp;SWR'!AE166="","","Print")</f>
        <v/>
      </c>
      <c r="B448" s="236" t="str">
        <f>IF('WTR&amp;SWR'!A166="","",'WTR&amp;SWR'!A166)</f>
        <v>ADDITIONAL ITEM</v>
      </c>
      <c r="C448" s="232" t="str">
        <f>IF('WTR&amp;SWR'!B166="","",'WTR&amp;SWR'!B166)</f>
        <v>XX</v>
      </c>
      <c r="D448" s="232" t="str">
        <f>IF('WTR&amp;SWR'!C166="","",'WTR&amp;SWR'!C166)</f>
        <v/>
      </c>
      <c r="E448" s="232" t="str">
        <f>IF('WTR&amp;SWR'!D166="","",'WTR&amp;SWR'!D166)</f>
        <v/>
      </c>
      <c r="F448" s="232" t="str">
        <f>IF('WTR&amp;SWR'!E166="","",'WTR&amp;SWR'!E166)</f>
        <v/>
      </c>
      <c r="G448" s="232" t="str">
        <f>IF('WTR&amp;SWR'!F166="","",'WTR&amp;SWR'!F166)</f>
        <v/>
      </c>
      <c r="H448" s="232" t="str">
        <f>IF('WTR&amp;SWR'!G166="","",'WTR&amp;SWR'!G166)</f>
        <v/>
      </c>
      <c r="I448" s="232" t="str">
        <f>IF('WTR&amp;SWR'!H166="","",'WTR&amp;SWR'!H166)</f>
        <v/>
      </c>
      <c r="J448" s="232" t="str">
        <f>IF('WTR&amp;SWR'!I166="","",'WTR&amp;SWR'!I166)</f>
        <v/>
      </c>
      <c r="K448" s="232" t="str">
        <f>IF('WTR&amp;SWR'!J166="","",'WTR&amp;SWR'!J166)</f>
        <v/>
      </c>
      <c r="L448" s="232" t="str">
        <f>IF('WTR&amp;SWR'!K166="","",'WTR&amp;SWR'!K166)</f>
        <v/>
      </c>
      <c r="M448" s="232" t="str">
        <f>IF('WTR&amp;SWR'!L166="","",'WTR&amp;SWR'!L166)</f>
        <v/>
      </c>
      <c r="N448" s="232" t="str">
        <f>IF('WTR&amp;SWR'!M166="","",'WTR&amp;SWR'!M166)</f>
        <v/>
      </c>
      <c r="O448" s="232" t="str">
        <f>IF('WTR&amp;SWR'!N166="","",'WTR&amp;SWR'!N166)</f>
        <v/>
      </c>
      <c r="P448" s="232" t="str">
        <f>IF('WTR&amp;SWR'!O166="","",'WTR&amp;SWR'!O166)</f>
        <v/>
      </c>
      <c r="Q448" s="232" t="str">
        <f>IF('WTR&amp;SWR'!P166="","",'WTR&amp;SWR'!P166)</f>
        <v/>
      </c>
      <c r="R448" s="232" t="str">
        <f>IF('WTR&amp;SWR'!Q166="","",'WTR&amp;SWR'!Q166)</f>
        <v/>
      </c>
      <c r="S448" s="232" t="str">
        <f>IF('WTR&amp;SWR'!R166="","",'WTR&amp;SWR'!R166)</f>
        <v/>
      </c>
      <c r="T448" s="232" t="str">
        <f>IF('WTR&amp;SWR'!S166="","",'WTR&amp;SWR'!S166)</f>
        <v/>
      </c>
      <c r="U448" s="232"/>
      <c r="V448" s="232"/>
      <c r="W448" s="232"/>
      <c r="X448" s="232"/>
      <c r="Y448" s="232"/>
      <c r="Z448" s="232"/>
      <c r="AA448" s="221" t="str">
        <f>IF('WTR&amp;SWR'!AA166="","",'WTR&amp;SWR'!AA166)</f>
        <v/>
      </c>
      <c r="AB448" s="222" t="str">
        <f>IF('WTR&amp;SWR'!Z166="","",'WTR&amp;SWR'!Z166)</f>
        <v/>
      </c>
      <c r="AC448" s="222" t="str">
        <f>IF('WTR&amp;SWR'!AB166="","",'WTR&amp;SWR'!AB166)</f>
        <v/>
      </c>
      <c r="AD448" s="223" t="str">
        <f>IF('WTR&amp;SWR'!AC166="","",'WTR&amp;SWR'!AC166)</f>
        <v/>
      </c>
      <c r="AE448" s="224" t="str">
        <f>IF('WTR&amp;SWR'!AD166="","",'WTR&amp;SWR'!AD166)</f>
        <v/>
      </c>
      <c r="AF448" s="257" t="str">
        <f>IF('WTR&amp;SWR'!AE166="","",'WTR&amp;SWR'!AE166)</f>
        <v/>
      </c>
    </row>
    <row r="449" spans="1:32" x14ac:dyDescent="0.15">
      <c r="A449" s="313" t="str">
        <f>IF('WTR&amp;SWR'!AE167="","","Print")</f>
        <v/>
      </c>
      <c r="B449" s="236" t="str">
        <f>IF('WTR&amp;SWR'!A167="","",'WTR&amp;SWR'!A167)</f>
        <v>ADDITIONAL ITEM</v>
      </c>
      <c r="C449" s="232" t="str">
        <f>IF('WTR&amp;SWR'!B167="","",'WTR&amp;SWR'!B167)</f>
        <v>XX</v>
      </c>
      <c r="D449" s="232" t="str">
        <f>IF('WTR&amp;SWR'!C167="","",'WTR&amp;SWR'!C167)</f>
        <v/>
      </c>
      <c r="E449" s="232" t="str">
        <f>IF('WTR&amp;SWR'!D167="","",'WTR&amp;SWR'!D167)</f>
        <v/>
      </c>
      <c r="F449" s="232" t="str">
        <f>IF('WTR&amp;SWR'!E167="","",'WTR&amp;SWR'!E167)</f>
        <v/>
      </c>
      <c r="G449" s="232" t="str">
        <f>IF('WTR&amp;SWR'!F167="","",'WTR&amp;SWR'!F167)</f>
        <v/>
      </c>
      <c r="H449" s="232" t="str">
        <f>IF('WTR&amp;SWR'!G167="","",'WTR&amp;SWR'!G167)</f>
        <v/>
      </c>
      <c r="I449" s="232" t="str">
        <f>IF('WTR&amp;SWR'!H167="","",'WTR&amp;SWR'!H167)</f>
        <v/>
      </c>
      <c r="J449" s="232" t="str">
        <f>IF('WTR&amp;SWR'!I167="","",'WTR&amp;SWR'!I167)</f>
        <v/>
      </c>
      <c r="K449" s="232" t="str">
        <f>IF('WTR&amp;SWR'!J167="","",'WTR&amp;SWR'!J167)</f>
        <v/>
      </c>
      <c r="L449" s="232" t="str">
        <f>IF('WTR&amp;SWR'!K167="","",'WTR&amp;SWR'!K167)</f>
        <v/>
      </c>
      <c r="M449" s="232" t="str">
        <f>IF('WTR&amp;SWR'!L167="","",'WTR&amp;SWR'!L167)</f>
        <v/>
      </c>
      <c r="N449" s="232" t="str">
        <f>IF('WTR&amp;SWR'!M167="","",'WTR&amp;SWR'!M167)</f>
        <v/>
      </c>
      <c r="O449" s="232" t="str">
        <f>IF('WTR&amp;SWR'!N167="","",'WTR&amp;SWR'!N167)</f>
        <v/>
      </c>
      <c r="P449" s="232" t="str">
        <f>IF('WTR&amp;SWR'!O167="","",'WTR&amp;SWR'!O167)</f>
        <v/>
      </c>
      <c r="Q449" s="232" t="str">
        <f>IF('WTR&amp;SWR'!P167="","",'WTR&amp;SWR'!P167)</f>
        <v/>
      </c>
      <c r="R449" s="232" t="str">
        <f>IF('WTR&amp;SWR'!Q167="","",'WTR&amp;SWR'!Q167)</f>
        <v/>
      </c>
      <c r="S449" s="232" t="str">
        <f>IF('WTR&amp;SWR'!R167="","",'WTR&amp;SWR'!R167)</f>
        <v/>
      </c>
      <c r="T449" s="232" t="str">
        <f>IF('WTR&amp;SWR'!S167="","",'WTR&amp;SWR'!S167)</f>
        <v/>
      </c>
      <c r="U449" s="232"/>
      <c r="V449" s="232"/>
      <c r="W449" s="232"/>
      <c r="X449" s="232"/>
      <c r="Y449" s="232"/>
      <c r="Z449" s="232"/>
      <c r="AA449" s="221" t="str">
        <f>IF('WTR&amp;SWR'!AA167="","",'WTR&amp;SWR'!AA167)</f>
        <v/>
      </c>
      <c r="AB449" s="222" t="str">
        <f>IF('WTR&amp;SWR'!Z167="","",'WTR&amp;SWR'!Z167)</f>
        <v/>
      </c>
      <c r="AC449" s="222" t="str">
        <f>IF('WTR&amp;SWR'!AB167="","",'WTR&amp;SWR'!AB167)</f>
        <v/>
      </c>
      <c r="AD449" s="223" t="str">
        <f>IF('WTR&amp;SWR'!AC167="","",'WTR&amp;SWR'!AC167)</f>
        <v/>
      </c>
      <c r="AE449" s="224" t="str">
        <f>IF('WTR&amp;SWR'!AD167="","",'WTR&amp;SWR'!AD167)</f>
        <v/>
      </c>
      <c r="AF449" s="257" t="str">
        <f>IF('WTR&amp;SWR'!AE167="","",'WTR&amp;SWR'!AE167)</f>
        <v/>
      </c>
    </row>
    <row r="450" spans="1:32" x14ac:dyDescent="0.15">
      <c r="A450" s="313" t="str">
        <f>IF('WTR&amp;SWR'!AE168="","","Print")</f>
        <v/>
      </c>
      <c r="B450" s="236" t="str">
        <f>IF('WTR&amp;SWR'!A168="","",'WTR&amp;SWR'!A168)</f>
        <v>ADDITIONAL ITEM</v>
      </c>
      <c r="C450" s="232" t="str">
        <f>IF('WTR&amp;SWR'!B168="","",'WTR&amp;SWR'!B168)</f>
        <v>XX</v>
      </c>
      <c r="D450" s="232" t="str">
        <f>IF('WTR&amp;SWR'!C168="","",'WTR&amp;SWR'!C168)</f>
        <v/>
      </c>
      <c r="E450" s="232" t="str">
        <f>IF('WTR&amp;SWR'!D168="","",'WTR&amp;SWR'!D168)</f>
        <v/>
      </c>
      <c r="F450" s="232" t="str">
        <f>IF('WTR&amp;SWR'!E168="","",'WTR&amp;SWR'!E168)</f>
        <v/>
      </c>
      <c r="G450" s="232" t="str">
        <f>IF('WTR&amp;SWR'!F168="","",'WTR&amp;SWR'!F168)</f>
        <v/>
      </c>
      <c r="H450" s="232" t="str">
        <f>IF('WTR&amp;SWR'!G168="","",'WTR&amp;SWR'!G168)</f>
        <v/>
      </c>
      <c r="I450" s="232" t="str">
        <f>IF('WTR&amp;SWR'!H168="","",'WTR&amp;SWR'!H168)</f>
        <v/>
      </c>
      <c r="J450" s="232" t="str">
        <f>IF('WTR&amp;SWR'!I168="","",'WTR&amp;SWR'!I168)</f>
        <v/>
      </c>
      <c r="K450" s="232" t="str">
        <f>IF('WTR&amp;SWR'!J168="","",'WTR&amp;SWR'!J168)</f>
        <v/>
      </c>
      <c r="L450" s="232" t="str">
        <f>IF('WTR&amp;SWR'!K168="","",'WTR&amp;SWR'!K168)</f>
        <v/>
      </c>
      <c r="M450" s="232" t="str">
        <f>IF('WTR&amp;SWR'!L168="","",'WTR&amp;SWR'!L168)</f>
        <v/>
      </c>
      <c r="N450" s="232" t="str">
        <f>IF('WTR&amp;SWR'!M168="","",'WTR&amp;SWR'!M168)</f>
        <v/>
      </c>
      <c r="O450" s="232" t="str">
        <f>IF('WTR&amp;SWR'!N168="","",'WTR&amp;SWR'!N168)</f>
        <v/>
      </c>
      <c r="P450" s="232" t="str">
        <f>IF('WTR&amp;SWR'!O168="","",'WTR&amp;SWR'!O168)</f>
        <v/>
      </c>
      <c r="Q450" s="232" t="str">
        <f>IF('WTR&amp;SWR'!P168="","",'WTR&amp;SWR'!P168)</f>
        <v/>
      </c>
      <c r="R450" s="232" t="str">
        <f>IF('WTR&amp;SWR'!Q168="","",'WTR&amp;SWR'!Q168)</f>
        <v/>
      </c>
      <c r="S450" s="232" t="str">
        <f>IF('WTR&amp;SWR'!R168="","",'WTR&amp;SWR'!R168)</f>
        <v/>
      </c>
      <c r="T450" s="232" t="str">
        <f>IF('WTR&amp;SWR'!S168="","",'WTR&amp;SWR'!S168)</f>
        <v/>
      </c>
      <c r="U450" s="232"/>
      <c r="V450" s="232"/>
      <c r="W450" s="232"/>
      <c r="X450" s="232"/>
      <c r="Y450" s="232"/>
      <c r="Z450" s="232"/>
      <c r="AA450" s="221" t="str">
        <f>IF('WTR&amp;SWR'!AA168="","",'WTR&amp;SWR'!AA168)</f>
        <v/>
      </c>
      <c r="AB450" s="222" t="str">
        <f>IF('WTR&amp;SWR'!Z168="","",'WTR&amp;SWR'!Z168)</f>
        <v/>
      </c>
      <c r="AC450" s="222" t="str">
        <f>IF('WTR&amp;SWR'!AB168="","",'WTR&amp;SWR'!AB168)</f>
        <v/>
      </c>
      <c r="AD450" s="223" t="str">
        <f>IF('WTR&amp;SWR'!AC168="","",'WTR&amp;SWR'!AC168)</f>
        <v/>
      </c>
      <c r="AE450" s="224" t="str">
        <f>IF('WTR&amp;SWR'!AD168="","",'WTR&amp;SWR'!AD168)</f>
        <v/>
      </c>
      <c r="AF450" s="257" t="str">
        <f>IF('WTR&amp;SWR'!AE168="","",'WTR&amp;SWR'!AE168)</f>
        <v/>
      </c>
    </row>
    <row r="451" spans="1:32" x14ac:dyDescent="0.15">
      <c r="A451" s="313" t="str">
        <f>IF('WTR&amp;SWR'!AE169="","","Print")</f>
        <v/>
      </c>
      <c r="B451" s="236" t="str">
        <f>IF('WTR&amp;SWR'!A169="","",'WTR&amp;SWR'!A169)</f>
        <v>ADDITIONAL ITEM</v>
      </c>
      <c r="C451" s="232" t="str">
        <f>IF('WTR&amp;SWR'!B169="","",'WTR&amp;SWR'!B169)</f>
        <v>XX</v>
      </c>
      <c r="D451" s="232" t="str">
        <f>IF('WTR&amp;SWR'!C169="","",'WTR&amp;SWR'!C169)</f>
        <v/>
      </c>
      <c r="E451" s="232" t="str">
        <f>IF('WTR&amp;SWR'!D169="","",'WTR&amp;SWR'!D169)</f>
        <v/>
      </c>
      <c r="F451" s="232" t="str">
        <f>IF('WTR&amp;SWR'!E169="","",'WTR&amp;SWR'!E169)</f>
        <v/>
      </c>
      <c r="G451" s="232" t="str">
        <f>IF('WTR&amp;SWR'!F169="","",'WTR&amp;SWR'!F169)</f>
        <v/>
      </c>
      <c r="H451" s="232" t="str">
        <f>IF('WTR&amp;SWR'!G169="","",'WTR&amp;SWR'!G169)</f>
        <v/>
      </c>
      <c r="I451" s="232" t="str">
        <f>IF('WTR&amp;SWR'!H169="","",'WTR&amp;SWR'!H169)</f>
        <v/>
      </c>
      <c r="J451" s="232" t="str">
        <f>IF('WTR&amp;SWR'!I169="","",'WTR&amp;SWR'!I169)</f>
        <v/>
      </c>
      <c r="K451" s="232" t="str">
        <f>IF('WTR&amp;SWR'!J169="","",'WTR&amp;SWR'!J169)</f>
        <v/>
      </c>
      <c r="L451" s="232" t="str">
        <f>IF('WTR&amp;SWR'!K169="","",'WTR&amp;SWR'!K169)</f>
        <v/>
      </c>
      <c r="M451" s="232" t="str">
        <f>IF('WTR&amp;SWR'!L169="","",'WTR&amp;SWR'!L169)</f>
        <v/>
      </c>
      <c r="N451" s="232" t="str">
        <f>IF('WTR&amp;SWR'!M169="","",'WTR&amp;SWR'!M169)</f>
        <v/>
      </c>
      <c r="O451" s="232" t="str">
        <f>IF('WTR&amp;SWR'!N169="","",'WTR&amp;SWR'!N169)</f>
        <v/>
      </c>
      <c r="P451" s="232" t="str">
        <f>IF('WTR&amp;SWR'!O169="","",'WTR&amp;SWR'!O169)</f>
        <v/>
      </c>
      <c r="Q451" s="232" t="str">
        <f>IF('WTR&amp;SWR'!P169="","",'WTR&amp;SWR'!P169)</f>
        <v/>
      </c>
      <c r="R451" s="232" t="str">
        <f>IF('WTR&amp;SWR'!Q169="","",'WTR&amp;SWR'!Q169)</f>
        <v/>
      </c>
      <c r="S451" s="232" t="str">
        <f>IF('WTR&amp;SWR'!R169="","",'WTR&amp;SWR'!R169)</f>
        <v/>
      </c>
      <c r="T451" s="232" t="str">
        <f>IF('WTR&amp;SWR'!S169="","",'WTR&amp;SWR'!S169)</f>
        <v/>
      </c>
      <c r="U451" s="232"/>
      <c r="V451" s="232"/>
      <c r="W451" s="232"/>
      <c r="X451" s="232"/>
      <c r="Y451" s="232"/>
      <c r="Z451" s="232"/>
      <c r="AA451" s="221" t="str">
        <f>IF('WTR&amp;SWR'!AA169="","",'WTR&amp;SWR'!AA169)</f>
        <v/>
      </c>
      <c r="AB451" s="222" t="str">
        <f>IF('WTR&amp;SWR'!Z169="","",'WTR&amp;SWR'!Z169)</f>
        <v/>
      </c>
      <c r="AC451" s="222" t="str">
        <f>IF('WTR&amp;SWR'!AB169="","",'WTR&amp;SWR'!AB169)</f>
        <v/>
      </c>
      <c r="AD451" s="223" t="str">
        <f>IF('WTR&amp;SWR'!AC169="","",'WTR&amp;SWR'!AC169)</f>
        <v/>
      </c>
      <c r="AE451" s="224" t="str">
        <f>IF('WTR&amp;SWR'!AD169="","",'WTR&amp;SWR'!AD169)</f>
        <v/>
      </c>
      <c r="AF451" s="257" t="str">
        <f>IF('WTR&amp;SWR'!AE169="","",'WTR&amp;SWR'!AE169)</f>
        <v/>
      </c>
    </row>
    <row r="452" spans="1:32" x14ac:dyDescent="0.15">
      <c r="A452" s="313" t="str">
        <f>IF('WTR&amp;SWR'!AE170="","","Print")</f>
        <v/>
      </c>
      <c r="B452" s="236" t="str">
        <f>IF('WTR&amp;SWR'!A170="","",'WTR&amp;SWR'!A170)</f>
        <v>ADDITIONAL ITEM</v>
      </c>
      <c r="C452" s="232" t="str">
        <f>IF('WTR&amp;SWR'!B170="","",'WTR&amp;SWR'!B170)</f>
        <v>XX</v>
      </c>
      <c r="D452" s="232" t="str">
        <f>IF('WTR&amp;SWR'!C170="","",'WTR&amp;SWR'!C170)</f>
        <v/>
      </c>
      <c r="E452" s="232" t="str">
        <f>IF('WTR&amp;SWR'!D170="","",'WTR&amp;SWR'!D170)</f>
        <v/>
      </c>
      <c r="F452" s="232" t="str">
        <f>IF('WTR&amp;SWR'!E170="","",'WTR&amp;SWR'!E170)</f>
        <v/>
      </c>
      <c r="G452" s="232" t="str">
        <f>IF('WTR&amp;SWR'!F170="","",'WTR&amp;SWR'!F170)</f>
        <v/>
      </c>
      <c r="H452" s="232" t="str">
        <f>IF('WTR&amp;SWR'!G170="","",'WTR&amp;SWR'!G170)</f>
        <v/>
      </c>
      <c r="I452" s="232" t="str">
        <f>IF('WTR&amp;SWR'!H170="","",'WTR&amp;SWR'!H170)</f>
        <v/>
      </c>
      <c r="J452" s="232" t="str">
        <f>IF('WTR&amp;SWR'!I170="","",'WTR&amp;SWR'!I170)</f>
        <v/>
      </c>
      <c r="K452" s="232" t="str">
        <f>IF('WTR&amp;SWR'!J170="","",'WTR&amp;SWR'!J170)</f>
        <v/>
      </c>
      <c r="L452" s="232" t="str">
        <f>IF('WTR&amp;SWR'!K170="","",'WTR&amp;SWR'!K170)</f>
        <v/>
      </c>
      <c r="M452" s="232" t="str">
        <f>IF('WTR&amp;SWR'!L170="","",'WTR&amp;SWR'!L170)</f>
        <v/>
      </c>
      <c r="N452" s="232" t="str">
        <f>IF('WTR&amp;SWR'!M170="","",'WTR&amp;SWR'!M170)</f>
        <v/>
      </c>
      <c r="O452" s="232" t="str">
        <f>IF('WTR&amp;SWR'!N170="","",'WTR&amp;SWR'!N170)</f>
        <v/>
      </c>
      <c r="P452" s="232" t="str">
        <f>IF('WTR&amp;SWR'!O170="","",'WTR&amp;SWR'!O170)</f>
        <v/>
      </c>
      <c r="Q452" s="232" t="str">
        <f>IF('WTR&amp;SWR'!P170="","",'WTR&amp;SWR'!P170)</f>
        <v/>
      </c>
      <c r="R452" s="232" t="str">
        <f>IF('WTR&amp;SWR'!Q170="","",'WTR&amp;SWR'!Q170)</f>
        <v/>
      </c>
      <c r="S452" s="232" t="str">
        <f>IF('WTR&amp;SWR'!R170="","",'WTR&amp;SWR'!R170)</f>
        <v/>
      </c>
      <c r="T452" s="232" t="str">
        <f>IF('WTR&amp;SWR'!S170="","",'WTR&amp;SWR'!S170)</f>
        <v/>
      </c>
      <c r="U452" s="232"/>
      <c r="V452" s="232"/>
      <c r="W452" s="232"/>
      <c r="X452" s="232"/>
      <c r="Y452" s="232"/>
      <c r="Z452" s="232"/>
      <c r="AA452" s="221" t="str">
        <f>IF('WTR&amp;SWR'!AA170="","",'WTR&amp;SWR'!AA170)</f>
        <v/>
      </c>
      <c r="AB452" s="222" t="str">
        <f>IF('WTR&amp;SWR'!Z170="","",'WTR&amp;SWR'!Z170)</f>
        <v/>
      </c>
      <c r="AC452" s="222" t="str">
        <f>IF('WTR&amp;SWR'!AB170="","",'WTR&amp;SWR'!AB170)</f>
        <v/>
      </c>
      <c r="AD452" s="223" t="str">
        <f>IF('WTR&amp;SWR'!AC170="","",'WTR&amp;SWR'!AC170)</f>
        <v/>
      </c>
      <c r="AE452" s="224" t="str">
        <f>IF('WTR&amp;SWR'!AD170="","",'WTR&amp;SWR'!AD170)</f>
        <v/>
      </c>
      <c r="AF452" s="257" t="str">
        <f>IF('WTR&amp;SWR'!AE170="","",'WTR&amp;SWR'!AE170)</f>
        <v/>
      </c>
    </row>
    <row r="453" spans="1:32" x14ac:dyDescent="0.15">
      <c r="A453" s="313" t="str">
        <f>IF('WTR&amp;SWR'!AE171="","","Print")</f>
        <v/>
      </c>
      <c r="B453" s="236" t="str">
        <f>IF('WTR&amp;SWR'!A171="","",'WTR&amp;SWR'!A171)</f>
        <v>ADDITIONAL ITEM</v>
      </c>
      <c r="C453" s="232" t="str">
        <f>IF('WTR&amp;SWR'!B171="","",'WTR&amp;SWR'!B171)</f>
        <v>XX</v>
      </c>
      <c r="D453" s="232" t="str">
        <f>IF('WTR&amp;SWR'!C171="","",'WTR&amp;SWR'!C171)</f>
        <v/>
      </c>
      <c r="E453" s="232" t="str">
        <f>IF('WTR&amp;SWR'!D171="","",'WTR&amp;SWR'!D171)</f>
        <v/>
      </c>
      <c r="F453" s="232" t="str">
        <f>IF('WTR&amp;SWR'!E171="","",'WTR&amp;SWR'!E171)</f>
        <v/>
      </c>
      <c r="G453" s="232" t="str">
        <f>IF('WTR&amp;SWR'!F171="","",'WTR&amp;SWR'!F171)</f>
        <v/>
      </c>
      <c r="H453" s="232" t="str">
        <f>IF('WTR&amp;SWR'!G171="","",'WTR&amp;SWR'!G171)</f>
        <v/>
      </c>
      <c r="I453" s="232" t="str">
        <f>IF('WTR&amp;SWR'!H171="","",'WTR&amp;SWR'!H171)</f>
        <v/>
      </c>
      <c r="J453" s="232" t="str">
        <f>IF('WTR&amp;SWR'!I171="","",'WTR&amp;SWR'!I171)</f>
        <v/>
      </c>
      <c r="K453" s="232" t="str">
        <f>IF('WTR&amp;SWR'!J171="","",'WTR&amp;SWR'!J171)</f>
        <v/>
      </c>
      <c r="L453" s="232" t="str">
        <f>IF('WTR&amp;SWR'!K171="","",'WTR&amp;SWR'!K171)</f>
        <v/>
      </c>
      <c r="M453" s="232" t="str">
        <f>IF('WTR&amp;SWR'!L171="","",'WTR&amp;SWR'!L171)</f>
        <v/>
      </c>
      <c r="N453" s="232" t="str">
        <f>IF('WTR&amp;SWR'!M171="","",'WTR&amp;SWR'!M171)</f>
        <v/>
      </c>
      <c r="O453" s="232" t="str">
        <f>IF('WTR&amp;SWR'!N171="","",'WTR&amp;SWR'!N171)</f>
        <v/>
      </c>
      <c r="P453" s="232" t="str">
        <f>IF('WTR&amp;SWR'!O171="","",'WTR&amp;SWR'!O171)</f>
        <v/>
      </c>
      <c r="Q453" s="232" t="str">
        <f>IF('WTR&amp;SWR'!P171="","",'WTR&amp;SWR'!P171)</f>
        <v/>
      </c>
      <c r="R453" s="232" t="str">
        <f>IF('WTR&amp;SWR'!Q171="","",'WTR&amp;SWR'!Q171)</f>
        <v/>
      </c>
      <c r="S453" s="232" t="str">
        <f>IF('WTR&amp;SWR'!R171="","",'WTR&amp;SWR'!R171)</f>
        <v/>
      </c>
      <c r="T453" s="232" t="str">
        <f>IF('WTR&amp;SWR'!S171="","",'WTR&amp;SWR'!S171)</f>
        <v/>
      </c>
      <c r="U453" s="232"/>
      <c r="V453" s="232"/>
      <c r="W453" s="232"/>
      <c r="X453" s="232"/>
      <c r="Y453" s="232"/>
      <c r="Z453" s="232"/>
      <c r="AA453" s="221" t="str">
        <f>IF('WTR&amp;SWR'!AA171="","",'WTR&amp;SWR'!AA171)</f>
        <v/>
      </c>
      <c r="AB453" s="222" t="str">
        <f>IF('WTR&amp;SWR'!Z171="","",'WTR&amp;SWR'!Z171)</f>
        <v/>
      </c>
      <c r="AC453" s="222" t="str">
        <f>IF('WTR&amp;SWR'!AB171="","",'WTR&amp;SWR'!AB171)</f>
        <v/>
      </c>
      <c r="AD453" s="223" t="str">
        <f>IF('WTR&amp;SWR'!AC171="","",'WTR&amp;SWR'!AC171)</f>
        <v/>
      </c>
      <c r="AE453" s="224" t="str">
        <f>IF('WTR&amp;SWR'!AD171="","",'WTR&amp;SWR'!AD171)</f>
        <v/>
      </c>
      <c r="AF453" s="257" t="str">
        <f>IF('WTR&amp;SWR'!AE171="","",'WTR&amp;SWR'!AE171)</f>
        <v/>
      </c>
    </row>
    <row r="454" spans="1:32" x14ac:dyDescent="0.15">
      <c r="A454" s="313" t="str">
        <f>IF(AF454&gt;0,"Print","")</f>
        <v/>
      </c>
      <c r="B454" s="237"/>
      <c r="C454" s="238"/>
      <c r="D454" s="238"/>
      <c r="E454" s="238"/>
      <c r="F454" s="238"/>
      <c r="G454" s="238"/>
      <c r="H454" s="238"/>
      <c r="I454" s="238"/>
      <c r="J454" s="238"/>
      <c r="K454" s="238"/>
      <c r="L454" s="238"/>
      <c r="M454" s="238"/>
      <c r="N454" s="238"/>
      <c r="O454" s="238"/>
      <c r="P454" s="238"/>
      <c r="Q454" s="238"/>
      <c r="R454" s="238"/>
      <c r="S454" s="238"/>
      <c r="T454" s="238"/>
      <c r="U454" s="238"/>
      <c r="V454" s="238"/>
      <c r="W454" s="238"/>
      <c r="X454" s="238"/>
      <c r="Y454" s="238"/>
      <c r="Z454" s="238"/>
      <c r="AA454" s="227"/>
      <c r="AB454" s="238"/>
      <c r="AC454" s="238"/>
      <c r="AD454" s="228"/>
      <c r="AE454" s="229" t="str">
        <f>IF('WTR&amp;SWR'!AD172="","",'WTR&amp;SWR'!AD172)</f>
        <v>SUBTOTAL:</v>
      </c>
      <c r="AF454" s="374" t="str">
        <f>IF('WTR&amp;SWR'!AE172="","",'WTR&amp;SWR'!AE172)</f>
        <v/>
      </c>
    </row>
    <row r="455" spans="1:32" x14ac:dyDescent="0.15">
      <c r="A455" s="313" t="str">
        <f>IF(AND(AF454&gt;0,AF482&gt;0),"Print",IF(AF482&gt;0,"Print",""))</f>
        <v/>
      </c>
      <c r="B455" s="239"/>
      <c r="C455" s="240"/>
      <c r="D455" s="240"/>
      <c r="E455" s="240"/>
      <c r="F455" s="240"/>
      <c r="G455" s="240"/>
      <c r="H455" s="240"/>
      <c r="I455" s="240"/>
      <c r="J455" s="240"/>
      <c r="K455" s="240"/>
      <c r="L455" s="240"/>
      <c r="M455" s="240"/>
      <c r="N455" s="240"/>
      <c r="O455" s="240"/>
      <c r="P455" s="240"/>
      <c r="Q455" s="240"/>
      <c r="R455" s="240"/>
      <c r="S455" s="240"/>
      <c r="T455" s="240"/>
      <c r="U455" s="240"/>
      <c r="V455" s="240"/>
      <c r="W455" s="240"/>
      <c r="X455" s="240"/>
      <c r="Y455" s="240"/>
      <c r="Z455" s="240"/>
      <c r="AA455" s="194"/>
      <c r="AB455" s="240"/>
      <c r="AC455" s="240"/>
      <c r="AD455" s="211"/>
      <c r="AE455" s="211"/>
      <c r="AF455" s="374"/>
    </row>
    <row r="456" spans="1:32" x14ac:dyDescent="0.15">
      <c r="A456" s="313" t="str">
        <f>IF(AF482&gt;0,"Print","")</f>
        <v/>
      </c>
      <c r="B456" s="325" t="str">
        <f>IF('WTR&amp;SWR'!A175="","",'WTR&amp;SWR'!A175)</f>
        <v>WATER SERVICE</v>
      </c>
      <c r="C456" s="240"/>
      <c r="D456" s="240"/>
      <c r="E456" s="240"/>
      <c r="F456" s="240"/>
      <c r="G456" s="240"/>
      <c r="H456" s="240"/>
      <c r="I456" s="240"/>
      <c r="J456" s="240"/>
      <c r="K456" s="240"/>
      <c r="L456" s="240"/>
      <c r="M456" s="240"/>
      <c r="N456" s="240"/>
      <c r="O456" s="240"/>
      <c r="P456" s="240"/>
      <c r="Q456" s="240"/>
      <c r="R456" s="240"/>
      <c r="S456" s="240"/>
      <c r="T456" s="240"/>
      <c r="U456" s="240"/>
      <c r="V456" s="240"/>
      <c r="W456" s="240"/>
      <c r="X456" s="240"/>
      <c r="Y456" s="240"/>
      <c r="Z456" s="240"/>
      <c r="AA456" s="194"/>
      <c r="AB456" s="240"/>
      <c r="AC456" s="240"/>
      <c r="AD456" s="211"/>
      <c r="AE456" s="211"/>
      <c r="AF456" s="255"/>
    </row>
    <row r="457" spans="1:32" x14ac:dyDescent="0.15">
      <c r="A457" s="313" t="str">
        <f>IF('WTR&amp;SWR'!AE176="","","Print")</f>
        <v/>
      </c>
      <c r="B457" s="236" t="str">
        <f>IF('WTR&amp;SWR'!A176="","",'WTR&amp;SWR'!A176)</f>
        <v>WTR SERV. PER WS-01 (1" W/1"X 0.75" METER)</v>
      </c>
      <c r="C457" s="232" t="str">
        <f>IF('WTR&amp;SWR'!B176="","",'WTR&amp;SWR'!B176)</f>
        <v>EA</v>
      </c>
      <c r="D457" s="232" t="str">
        <f>IF('WTR&amp;SWR'!C176="","",'WTR&amp;SWR'!C176)</f>
        <v/>
      </c>
      <c r="E457" s="232" t="str">
        <f>IF('WTR&amp;SWR'!D176="","",'WTR&amp;SWR'!D176)</f>
        <v/>
      </c>
      <c r="F457" s="232" t="str">
        <f>IF('WTR&amp;SWR'!E176="","",'WTR&amp;SWR'!E176)</f>
        <v/>
      </c>
      <c r="G457" s="232" t="str">
        <f>IF('WTR&amp;SWR'!F176="","",'WTR&amp;SWR'!F176)</f>
        <v/>
      </c>
      <c r="H457" s="232" t="str">
        <f>IF('WTR&amp;SWR'!G176="","",'WTR&amp;SWR'!G176)</f>
        <v/>
      </c>
      <c r="I457" s="232" t="str">
        <f>IF('WTR&amp;SWR'!H176="","",'WTR&amp;SWR'!H176)</f>
        <v/>
      </c>
      <c r="J457" s="232" t="str">
        <f>IF('WTR&amp;SWR'!I176="","",'WTR&amp;SWR'!I176)</f>
        <v/>
      </c>
      <c r="K457" s="232" t="str">
        <f>IF('WTR&amp;SWR'!J176="","",'WTR&amp;SWR'!J176)</f>
        <v/>
      </c>
      <c r="L457" s="232" t="str">
        <f>IF('WTR&amp;SWR'!K176="","",'WTR&amp;SWR'!K176)</f>
        <v/>
      </c>
      <c r="M457" s="232" t="str">
        <f>IF('WTR&amp;SWR'!L176="","",'WTR&amp;SWR'!L176)</f>
        <v/>
      </c>
      <c r="N457" s="232" t="str">
        <f>IF('WTR&amp;SWR'!M176="","",'WTR&amp;SWR'!M176)</f>
        <v/>
      </c>
      <c r="O457" s="232" t="str">
        <f>IF('WTR&amp;SWR'!N176="","",'WTR&amp;SWR'!N176)</f>
        <v/>
      </c>
      <c r="P457" s="232" t="str">
        <f>IF('WTR&amp;SWR'!O176="","",'WTR&amp;SWR'!O176)</f>
        <v/>
      </c>
      <c r="Q457" s="232" t="str">
        <f>IF('WTR&amp;SWR'!P176="","",'WTR&amp;SWR'!P176)</f>
        <v/>
      </c>
      <c r="R457" s="232" t="str">
        <f>IF('WTR&amp;SWR'!Q176="","",'WTR&amp;SWR'!Q176)</f>
        <v/>
      </c>
      <c r="S457" s="232" t="str">
        <f>IF('WTR&amp;SWR'!R176="","",'WTR&amp;SWR'!R176)</f>
        <v/>
      </c>
      <c r="T457" s="232" t="str">
        <f>IF('WTR&amp;SWR'!S176="","",'WTR&amp;SWR'!S176)</f>
        <v/>
      </c>
      <c r="U457" s="232"/>
      <c r="V457" s="232"/>
      <c r="W457" s="232"/>
      <c r="X457" s="232"/>
      <c r="Y457" s="232"/>
      <c r="Z457" s="232"/>
      <c r="AA457" s="221" t="str">
        <f>IF('WTR&amp;SWR'!AA176="","",'WTR&amp;SWR'!AA176)</f>
        <v/>
      </c>
      <c r="AB457" s="222" t="str">
        <f>IF('WTR&amp;SWR'!Z176="","",'WTR&amp;SWR'!Z176)</f>
        <v/>
      </c>
      <c r="AC457" s="222" t="str">
        <f>IF('WTR&amp;SWR'!AB176="","",'WTR&amp;SWR'!AB176)</f>
        <v/>
      </c>
      <c r="AD457" s="223">
        <f>IF('WTR&amp;SWR'!AC176="","",'WTR&amp;SWR'!AC176)</f>
        <v>2389</v>
      </c>
      <c r="AE457" s="224" t="str">
        <f>IF('WTR&amp;SWR'!AD176="","",'WTR&amp;SWR'!AD176)</f>
        <v/>
      </c>
      <c r="AF457" s="257" t="str">
        <f>IF('WTR&amp;SWR'!AE176="","",'WTR&amp;SWR'!AE176)</f>
        <v/>
      </c>
    </row>
    <row r="458" spans="1:32" x14ac:dyDescent="0.15">
      <c r="A458" s="313" t="str">
        <f>IF('WTR&amp;SWR'!AE177="","","Print")</f>
        <v/>
      </c>
      <c r="B458" s="236" t="str">
        <f>IF('WTR&amp;SWR'!A177="","",'WTR&amp;SWR'!A177)</f>
        <v>WTR SERV. PER WS-01 (1" W/1"X 1" METER)</v>
      </c>
      <c r="C458" s="232" t="str">
        <f>IF('WTR&amp;SWR'!B177="","",'WTR&amp;SWR'!B177)</f>
        <v>EA</v>
      </c>
      <c r="D458" s="232" t="str">
        <f>IF('WTR&amp;SWR'!C177="","",'WTR&amp;SWR'!C177)</f>
        <v/>
      </c>
      <c r="E458" s="232" t="str">
        <f>IF('WTR&amp;SWR'!D177="","",'WTR&amp;SWR'!D177)</f>
        <v/>
      </c>
      <c r="F458" s="232" t="str">
        <f>IF('WTR&amp;SWR'!E177="","",'WTR&amp;SWR'!E177)</f>
        <v/>
      </c>
      <c r="G458" s="232" t="str">
        <f>IF('WTR&amp;SWR'!F177="","",'WTR&amp;SWR'!F177)</f>
        <v/>
      </c>
      <c r="H458" s="232" t="str">
        <f>IF('WTR&amp;SWR'!G177="","",'WTR&amp;SWR'!G177)</f>
        <v/>
      </c>
      <c r="I458" s="232" t="str">
        <f>IF('WTR&amp;SWR'!H177="","",'WTR&amp;SWR'!H177)</f>
        <v/>
      </c>
      <c r="J458" s="232" t="str">
        <f>IF('WTR&amp;SWR'!I177="","",'WTR&amp;SWR'!I177)</f>
        <v/>
      </c>
      <c r="K458" s="232" t="str">
        <f>IF('WTR&amp;SWR'!J177="","",'WTR&amp;SWR'!J177)</f>
        <v/>
      </c>
      <c r="L458" s="232" t="str">
        <f>IF('WTR&amp;SWR'!K177="","",'WTR&amp;SWR'!K177)</f>
        <v/>
      </c>
      <c r="M458" s="232" t="str">
        <f>IF('WTR&amp;SWR'!L177="","",'WTR&amp;SWR'!L177)</f>
        <v/>
      </c>
      <c r="N458" s="232" t="str">
        <f>IF('WTR&amp;SWR'!M177="","",'WTR&amp;SWR'!M177)</f>
        <v/>
      </c>
      <c r="O458" s="232" t="str">
        <f>IF('WTR&amp;SWR'!N177="","",'WTR&amp;SWR'!N177)</f>
        <v/>
      </c>
      <c r="P458" s="232" t="str">
        <f>IF('WTR&amp;SWR'!O177="","",'WTR&amp;SWR'!O177)</f>
        <v/>
      </c>
      <c r="Q458" s="232" t="str">
        <f>IF('WTR&amp;SWR'!P177="","",'WTR&amp;SWR'!P177)</f>
        <v/>
      </c>
      <c r="R458" s="232" t="str">
        <f>IF('WTR&amp;SWR'!Q177="","",'WTR&amp;SWR'!Q177)</f>
        <v/>
      </c>
      <c r="S458" s="232" t="str">
        <f>IF('WTR&amp;SWR'!R177="","",'WTR&amp;SWR'!R177)</f>
        <v/>
      </c>
      <c r="T458" s="232" t="str">
        <f>IF('WTR&amp;SWR'!S177="","",'WTR&amp;SWR'!S177)</f>
        <v/>
      </c>
      <c r="U458" s="232"/>
      <c r="V458" s="232"/>
      <c r="W458" s="232"/>
      <c r="X458" s="232"/>
      <c r="Y458" s="232"/>
      <c r="Z458" s="232"/>
      <c r="AA458" s="221" t="str">
        <f>IF('WTR&amp;SWR'!AA177="","",'WTR&amp;SWR'!AA177)</f>
        <v/>
      </c>
      <c r="AB458" s="222" t="str">
        <f>IF('WTR&amp;SWR'!Z177="","",'WTR&amp;SWR'!Z177)</f>
        <v/>
      </c>
      <c r="AC458" s="222" t="str">
        <f>IF('WTR&amp;SWR'!AB177="","",'WTR&amp;SWR'!AB177)</f>
        <v/>
      </c>
      <c r="AD458" s="223">
        <f>IF('WTR&amp;SWR'!AC177="","",'WTR&amp;SWR'!AC177)</f>
        <v>2478</v>
      </c>
      <c r="AE458" s="224" t="str">
        <f>IF('WTR&amp;SWR'!AD177="","",'WTR&amp;SWR'!AD177)</f>
        <v/>
      </c>
      <c r="AF458" s="257" t="str">
        <f>IF('WTR&amp;SWR'!AE177="","",'WTR&amp;SWR'!AE177)</f>
        <v/>
      </c>
    </row>
    <row r="459" spans="1:32" x14ac:dyDescent="0.15">
      <c r="A459" s="313" t="str">
        <f>IF('WTR&amp;SWR'!AE178="","","Print")</f>
        <v/>
      </c>
      <c r="B459" s="236" t="str">
        <f>IF('WTR&amp;SWR'!A178="","",'WTR&amp;SWR'!A178)</f>
        <v>WTR SERV. PER WS-02 (2" W/1.5" METER)</v>
      </c>
      <c r="C459" s="232" t="str">
        <f>IF('WTR&amp;SWR'!B178="","",'WTR&amp;SWR'!B178)</f>
        <v>EA</v>
      </c>
      <c r="D459" s="232" t="str">
        <f>IF('WTR&amp;SWR'!C178="","",'WTR&amp;SWR'!C178)</f>
        <v/>
      </c>
      <c r="E459" s="232" t="str">
        <f>IF('WTR&amp;SWR'!D178="","",'WTR&amp;SWR'!D178)</f>
        <v/>
      </c>
      <c r="F459" s="232" t="str">
        <f>IF('WTR&amp;SWR'!E178="","",'WTR&amp;SWR'!E178)</f>
        <v/>
      </c>
      <c r="G459" s="232" t="str">
        <f>IF('WTR&amp;SWR'!F178="","",'WTR&amp;SWR'!F178)</f>
        <v/>
      </c>
      <c r="H459" s="232" t="str">
        <f>IF('WTR&amp;SWR'!G178="","",'WTR&amp;SWR'!G178)</f>
        <v/>
      </c>
      <c r="I459" s="232" t="str">
        <f>IF('WTR&amp;SWR'!H178="","",'WTR&amp;SWR'!H178)</f>
        <v/>
      </c>
      <c r="J459" s="232" t="str">
        <f>IF('WTR&amp;SWR'!I178="","",'WTR&amp;SWR'!I178)</f>
        <v/>
      </c>
      <c r="K459" s="232" t="str">
        <f>IF('WTR&amp;SWR'!J178="","",'WTR&amp;SWR'!J178)</f>
        <v/>
      </c>
      <c r="L459" s="232" t="str">
        <f>IF('WTR&amp;SWR'!K178="","",'WTR&amp;SWR'!K178)</f>
        <v/>
      </c>
      <c r="M459" s="232" t="str">
        <f>IF('WTR&amp;SWR'!L178="","",'WTR&amp;SWR'!L178)</f>
        <v/>
      </c>
      <c r="N459" s="232" t="str">
        <f>IF('WTR&amp;SWR'!M178="","",'WTR&amp;SWR'!M178)</f>
        <v/>
      </c>
      <c r="O459" s="232" t="str">
        <f>IF('WTR&amp;SWR'!N178="","",'WTR&amp;SWR'!N178)</f>
        <v/>
      </c>
      <c r="P459" s="232" t="str">
        <f>IF('WTR&amp;SWR'!O178="","",'WTR&amp;SWR'!O178)</f>
        <v/>
      </c>
      <c r="Q459" s="232" t="str">
        <f>IF('WTR&amp;SWR'!P178="","",'WTR&amp;SWR'!P178)</f>
        <v/>
      </c>
      <c r="R459" s="232" t="str">
        <f>IF('WTR&amp;SWR'!Q178="","",'WTR&amp;SWR'!Q178)</f>
        <v/>
      </c>
      <c r="S459" s="232" t="str">
        <f>IF('WTR&amp;SWR'!R178="","",'WTR&amp;SWR'!R178)</f>
        <v/>
      </c>
      <c r="T459" s="232" t="str">
        <f>IF('WTR&amp;SWR'!S178="","",'WTR&amp;SWR'!S178)</f>
        <v/>
      </c>
      <c r="U459" s="232"/>
      <c r="V459" s="232"/>
      <c r="W459" s="232"/>
      <c r="X459" s="232"/>
      <c r="Y459" s="232"/>
      <c r="Z459" s="232"/>
      <c r="AA459" s="221" t="str">
        <f>IF('WTR&amp;SWR'!AA178="","",'WTR&amp;SWR'!AA178)</f>
        <v/>
      </c>
      <c r="AB459" s="222" t="str">
        <f>IF('WTR&amp;SWR'!Z178="","",'WTR&amp;SWR'!Z178)</f>
        <v/>
      </c>
      <c r="AC459" s="222" t="str">
        <f>IF('WTR&amp;SWR'!AB178="","",'WTR&amp;SWR'!AB178)</f>
        <v/>
      </c>
      <c r="AD459" s="223">
        <f>IF('WTR&amp;SWR'!AC178="","",'WTR&amp;SWR'!AC178)</f>
        <v>2782</v>
      </c>
      <c r="AE459" s="224" t="str">
        <f>IF('WTR&amp;SWR'!AD178="","",'WTR&amp;SWR'!AD178)</f>
        <v/>
      </c>
      <c r="AF459" s="257" t="str">
        <f>IF('WTR&amp;SWR'!AE178="","",'WTR&amp;SWR'!AE178)</f>
        <v/>
      </c>
    </row>
    <row r="460" spans="1:32" x14ac:dyDescent="0.15">
      <c r="A460" s="313" t="str">
        <f>IF('WTR&amp;SWR'!AE179="","","Print")</f>
        <v/>
      </c>
      <c r="B460" s="236" t="str">
        <f>IF('WTR&amp;SWR'!A179="","",'WTR&amp;SWR'!A179)</f>
        <v>WTR SERV. PER WS-02 ( 2" W/2" METER)</v>
      </c>
      <c r="C460" s="232" t="str">
        <f>IF('WTR&amp;SWR'!B179="","",'WTR&amp;SWR'!B179)</f>
        <v>EA</v>
      </c>
      <c r="D460" s="232" t="str">
        <f>IF('WTR&amp;SWR'!C179="","",'WTR&amp;SWR'!C179)</f>
        <v/>
      </c>
      <c r="E460" s="232" t="str">
        <f>IF('WTR&amp;SWR'!D179="","",'WTR&amp;SWR'!D179)</f>
        <v/>
      </c>
      <c r="F460" s="232" t="str">
        <f>IF('WTR&amp;SWR'!E179="","",'WTR&amp;SWR'!E179)</f>
        <v/>
      </c>
      <c r="G460" s="232" t="str">
        <f>IF('WTR&amp;SWR'!F179="","",'WTR&amp;SWR'!F179)</f>
        <v/>
      </c>
      <c r="H460" s="232" t="str">
        <f>IF('WTR&amp;SWR'!G179="","",'WTR&amp;SWR'!G179)</f>
        <v/>
      </c>
      <c r="I460" s="232" t="str">
        <f>IF('WTR&amp;SWR'!H179="","",'WTR&amp;SWR'!H179)</f>
        <v/>
      </c>
      <c r="J460" s="232" t="str">
        <f>IF('WTR&amp;SWR'!I179="","",'WTR&amp;SWR'!I179)</f>
        <v/>
      </c>
      <c r="K460" s="232" t="str">
        <f>IF('WTR&amp;SWR'!J179="","",'WTR&amp;SWR'!J179)</f>
        <v/>
      </c>
      <c r="L460" s="232" t="str">
        <f>IF('WTR&amp;SWR'!K179="","",'WTR&amp;SWR'!K179)</f>
        <v/>
      </c>
      <c r="M460" s="232" t="str">
        <f>IF('WTR&amp;SWR'!L179="","",'WTR&amp;SWR'!L179)</f>
        <v/>
      </c>
      <c r="N460" s="232" t="str">
        <f>IF('WTR&amp;SWR'!M179="","",'WTR&amp;SWR'!M179)</f>
        <v/>
      </c>
      <c r="O460" s="232" t="str">
        <f>IF('WTR&amp;SWR'!N179="","",'WTR&amp;SWR'!N179)</f>
        <v/>
      </c>
      <c r="P460" s="232" t="str">
        <f>IF('WTR&amp;SWR'!O179="","",'WTR&amp;SWR'!O179)</f>
        <v/>
      </c>
      <c r="Q460" s="232" t="str">
        <f>IF('WTR&amp;SWR'!P179="","",'WTR&amp;SWR'!P179)</f>
        <v/>
      </c>
      <c r="R460" s="232" t="str">
        <f>IF('WTR&amp;SWR'!Q179="","",'WTR&amp;SWR'!Q179)</f>
        <v/>
      </c>
      <c r="S460" s="232" t="str">
        <f>IF('WTR&amp;SWR'!R179="","",'WTR&amp;SWR'!R179)</f>
        <v/>
      </c>
      <c r="T460" s="232" t="str">
        <f>IF('WTR&amp;SWR'!S179="","",'WTR&amp;SWR'!S179)</f>
        <v/>
      </c>
      <c r="U460" s="232"/>
      <c r="V460" s="232"/>
      <c r="W460" s="232"/>
      <c r="X460" s="232"/>
      <c r="Y460" s="232"/>
      <c r="Z460" s="232"/>
      <c r="AA460" s="221" t="str">
        <f>IF('WTR&amp;SWR'!AA179="","",'WTR&amp;SWR'!AA179)</f>
        <v/>
      </c>
      <c r="AB460" s="222" t="str">
        <f>IF('WTR&amp;SWR'!Z179="","",'WTR&amp;SWR'!Z179)</f>
        <v/>
      </c>
      <c r="AC460" s="222" t="str">
        <f>IF('WTR&amp;SWR'!AB179="","",'WTR&amp;SWR'!AB179)</f>
        <v/>
      </c>
      <c r="AD460" s="223">
        <f>IF('WTR&amp;SWR'!AC179="","",'WTR&amp;SWR'!AC179)</f>
        <v>2866</v>
      </c>
      <c r="AE460" s="224" t="str">
        <f>IF('WTR&amp;SWR'!AD179="","",'WTR&amp;SWR'!AD179)</f>
        <v/>
      </c>
      <c r="AF460" s="257" t="str">
        <f>IF('WTR&amp;SWR'!AE179="","",'WTR&amp;SWR'!AE179)</f>
        <v/>
      </c>
    </row>
    <row r="461" spans="1:32" x14ac:dyDescent="0.15">
      <c r="A461" s="313" t="str">
        <f>IF('WTR&amp;SWR'!AE180="","","Print")</f>
        <v/>
      </c>
      <c r="B461" s="236" t="str">
        <f>IF('WTR&amp;SWR'!A180="","",'WTR&amp;SWR'!A180)</f>
        <v>WTR SERV. PER WS-02 ( 2-2" W/2-2" METER, MANIFOLD)</v>
      </c>
      <c r="C461" s="232" t="str">
        <f>IF('WTR&amp;SWR'!B180="","",'WTR&amp;SWR'!B180)</f>
        <v>EA</v>
      </c>
      <c r="D461" s="232" t="str">
        <f>IF('WTR&amp;SWR'!C180="","",'WTR&amp;SWR'!C180)</f>
        <v/>
      </c>
      <c r="E461" s="232" t="str">
        <f>IF('WTR&amp;SWR'!D180="","",'WTR&amp;SWR'!D180)</f>
        <v/>
      </c>
      <c r="F461" s="232" t="str">
        <f>IF('WTR&amp;SWR'!E180="","",'WTR&amp;SWR'!E180)</f>
        <v/>
      </c>
      <c r="G461" s="232" t="str">
        <f>IF('WTR&amp;SWR'!F180="","",'WTR&amp;SWR'!F180)</f>
        <v/>
      </c>
      <c r="H461" s="232" t="str">
        <f>IF('WTR&amp;SWR'!G180="","",'WTR&amp;SWR'!G180)</f>
        <v/>
      </c>
      <c r="I461" s="232" t="str">
        <f>IF('WTR&amp;SWR'!H180="","",'WTR&amp;SWR'!H180)</f>
        <v/>
      </c>
      <c r="J461" s="232" t="str">
        <f>IF('WTR&amp;SWR'!I180="","",'WTR&amp;SWR'!I180)</f>
        <v/>
      </c>
      <c r="K461" s="232" t="str">
        <f>IF('WTR&amp;SWR'!J180="","",'WTR&amp;SWR'!J180)</f>
        <v/>
      </c>
      <c r="L461" s="232" t="str">
        <f>IF('WTR&amp;SWR'!K180="","",'WTR&amp;SWR'!K180)</f>
        <v/>
      </c>
      <c r="M461" s="232" t="str">
        <f>IF('WTR&amp;SWR'!L180="","",'WTR&amp;SWR'!L180)</f>
        <v/>
      </c>
      <c r="N461" s="232" t="str">
        <f>IF('WTR&amp;SWR'!M180="","",'WTR&amp;SWR'!M180)</f>
        <v/>
      </c>
      <c r="O461" s="232" t="str">
        <f>IF('WTR&amp;SWR'!N180="","",'WTR&amp;SWR'!N180)</f>
        <v/>
      </c>
      <c r="P461" s="232" t="str">
        <f>IF('WTR&amp;SWR'!O180="","",'WTR&amp;SWR'!O180)</f>
        <v/>
      </c>
      <c r="Q461" s="232" t="str">
        <f>IF('WTR&amp;SWR'!P180="","",'WTR&amp;SWR'!P180)</f>
        <v/>
      </c>
      <c r="R461" s="232" t="str">
        <f>IF('WTR&amp;SWR'!Q180="","",'WTR&amp;SWR'!Q180)</f>
        <v/>
      </c>
      <c r="S461" s="232" t="str">
        <f>IF('WTR&amp;SWR'!R180="","",'WTR&amp;SWR'!R180)</f>
        <v/>
      </c>
      <c r="T461" s="232" t="str">
        <f>IF('WTR&amp;SWR'!S180="","",'WTR&amp;SWR'!S180)</f>
        <v/>
      </c>
      <c r="U461" s="232"/>
      <c r="V461" s="232"/>
      <c r="W461" s="232"/>
      <c r="X461" s="232"/>
      <c r="Y461" s="232"/>
      <c r="Z461" s="232"/>
      <c r="AA461" s="221" t="str">
        <f>IF('WTR&amp;SWR'!AA180="","",'WTR&amp;SWR'!AA180)</f>
        <v/>
      </c>
      <c r="AB461" s="222" t="str">
        <f>IF('WTR&amp;SWR'!Z180="","",'WTR&amp;SWR'!Z180)</f>
        <v/>
      </c>
      <c r="AC461" s="222" t="str">
        <f>IF('WTR&amp;SWR'!AB180="","",'WTR&amp;SWR'!AB180)</f>
        <v/>
      </c>
      <c r="AD461" s="223">
        <f>IF('WTR&amp;SWR'!AC180="","",'WTR&amp;SWR'!AC180)</f>
        <v>4561</v>
      </c>
      <c r="AE461" s="224" t="str">
        <f>IF('WTR&amp;SWR'!AD180="","",'WTR&amp;SWR'!AD180)</f>
        <v/>
      </c>
      <c r="AF461" s="257" t="str">
        <f>IF('WTR&amp;SWR'!AE180="","",'WTR&amp;SWR'!AE180)</f>
        <v/>
      </c>
    </row>
    <row r="462" spans="1:32" x14ac:dyDescent="0.15">
      <c r="A462" s="313" t="str">
        <f>IF('WTR&amp;SWR'!AE181="","","Print")</f>
        <v/>
      </c>
      <c r="B462" s="236" t="str">
        <f>IF('WTR&amp;SWR'!A181="","",'WTR&amp;SWR'!A181)</f>
        <v>WTR SERV. PER WS-01 (1" W/O METER)</v>
      </c>
      <c r="C462" s="232" t="str">
        <f>IF('WTR&amp;SWR'!B181="","",'WTR&amp;SWR'!B181)</f>
        <v>EA</v>
      </c>
      <c r="D462" s="232" t="str">
        <f>IF('WTR&amp;SWR'!C181="","",'WTR&amp;SWR'!C181)</f>
        <v/>
      </c>
      <c r="E462" s="232" t="str">
        <f>IF('WTR&amp;SWR'!D181="","",'WTR&amp;SWR'!D181)</f>
        <v/>
      </c>
      <c r="F462" s="232" t="str">
        <f>IF('WTR&amp;SWR'!E181="","",'WTR&amp;SWR'!E181)</f>
        <v/>
      </c>
      <c r="G462" s="232" t="str">
        <f>IF('WTR&amp;SWR'!F181="","",'WTR&amp;SWR'!F181)</f>
        <v/>
      </c>
      <c r="H462" s="232" t="str">
        <f>IF('WTR&amp;SWR'!G181="","",'WTR&amp;SWR'!G181)</f>
        <v/>
      </c>
      <c r="I462" s="232" t="str">
        <f>IF('WTR&amp;SWR'!H181="","",'WTR&amp;SWR'!H181)</f>
        <v/>
      </c>
      <c r="J462" s="232" t="str">
        <f>IF('WTR&amp;SWR'!I181="","",'WTR&amp;SWR'!I181)</f>
        <v/>
      </c>
      <c r="K462" s="232" t="str">
        <f>IF('WTR&amp;SWR'!J181="","",'WTR&amp;SWR'!J181)</f>
        <v/>
      </c>
      <c r="L462" s="232" t="str">
        <f>IF('WTR&amp;SWR'!K181="","",'WTR&amp;SWR'!K181)</f>
        <v/>
      </c>
      <c r="M462" s="232" t="str">
        <f>IF('WTR&amp;SWR'!L181="","",'WTR&amp;SWR'!L181)</f>
        <v/>
      </c>
      <c r="N462" s="232" t="str">
        <f>IF('WTR&amp;SWR'!M181="","",'WTR&amp;SWR'!M181)</f>
        <v/>
      </c>
      <c r="O462" s="232" t="str">
        <f>IF('WTR&amp;SWR'!N181="","",'WTR&amp;SWR'!N181)</f>
        <v/>
      </c>
      <c r="P462" s="232" t="str">
        <f>IF('WTR&amp;SWR'!O181="","",'WTR&amp;SWR'!O181)</f>
        <v/>
      </c>
      <c r="Q462" s="232" t="str">
        <f>IF('WTR&amp;SWR'!P181="","",'WTR&amp;SWR'!P181)</f>
        <v/>
      </c>
      <c r="R462" s="232" t="str">
        <f>IF('WTR&amp;SWR'!Q181="","",'WTR&amp;SWR'!Q181)</f>
        <v/>
      </c>
      <c r="S462" s="232" t="str">
        <f>IF('WTR&amp;SWR'!R181="","",'WTR&amp;SWR'!R181)</f>
        <v/>
      </c>
      <c r="T462" s="232" t="str">
        <f>IF('WTR&amp;SWR'!S181="","",'WTR&amp;SWR'!S181)</f>
        <v/>
      </c>
      <c r="U462" s="232"/>
      <c r="V462" s="232"/>
      <c r="W462" s="232"/>
      <c r="X462" s="232"/>
      <c r="Y462" s="232"/>
      <c r="Z462" s="232"/>
      <c r="AA462" s="221" t="str">
        <f>IF('WTR&amp;SWR'!AA181="","",'WTR&amp;SWR'!AA181)</f>
        <v/>
      </c>
      <c r="AB462" s="222" t="str">
        <f>IF('WTR&amp;SWR'!Z181="","",'WTR&amp;SWR'!Z181)</f>
        <v/>
      </c>
      <c r="AC462" s="222" t="str">
        <f>IF('WTR&amp;SWR'!AB181="","",'WTR&amp;SWR'!AB181)</f>
        <v/>
      </c>
      <c r="AD462" s="223">
        <f>IF('WTR&amp;SWR'!AC181="","",'WTR&amp;SWR'!AC181)</f>
        <v>2267</v>
      </c>
      <c r="AE462" s="224" t="str">
        <f>IF('WTR&amp;SWR'!AD181="","",'WTR&amp;SWR'!AD181)</f>
        <v/>
      </c>
      <c r="AF462" s="257" t="str">
        <f>IF('WTR&amp;SWR'!AE181="","",'WTR&amp;SWR'!AE181)</f>
        <v/>
      </c>
    </row>
    <row r="463" spans="1:32" x14ac:dyDescent="0.15">
      <c r="A463" s="313" t="str">
        <f>IF('WTR&amp;SWR'!AE182="","","Print")</f>
        <v/>
      </c>
      <c r="B463" s="236" t="str">
        <f>IF('WTR&amp;SWR'!A182="","",'WTR&amp;SWR'!A182)</f>
        <v>WTR SERV. PER WS-02 (2" W/O METER)</v>
      </c>
      <c r="C463" s="232" t="str">
        <f>IF('WTR&amp;SWR'!B182="","",'WTR&amp;SWR'!B182)</f>
        <v>EA</v>
      </c>
      <c r="D463" s="232" t="str">
        <f>IF('WTR&amp;SWR'!C182="","",'WTR&amp;SWR'!C182)</f>
        <v/>
      </c>
      <c r="E463" s="232" t="str">
        <f>IF('WTR&amp;SWR'!D182="","",'WTR&amp;SWR'!D182)</f>
        <v/>
      </c>
      <c r="F463" s="232" t="str">
        <f>IF('WTR&amp;SWR'!E182="","",'WTR&amp;SWR'!E182)</f>
        <v/>
      </c>
      <c r="G463" s="232" t="str">
        <f>IF('WTR&amp;SWR'!F182="","",'WTR&amp;SWR'!F182)</f>
        <v/>
      </c>
      <c r="H463" s="232" t="str">
        <f>IF('WTR&amp;SWR'!G182="","",'WTR&amp;SWR'!G182)</f>
        <v/>
      </c>
      <c r="I463" s="232" t="str">
        <f>IF('WTR&amp;SWR'!H182="","",'WTR&amp;SWR'!H182)</f>
        <v/>
      </c>
      <c r="J463" s="232" t="str">
        <f>IF('WTR&amp;SWR'!I182="","",'WTR&amp;SWR'!I182)</f>
        <v/>
      </c>
      <c r="K463" s="232" t="str">
        <f>IF('WTR&amp;SWR'!J182="","",'WTR&amp;SWR'!J182)</f>
        <v/>
      </c>
      <c r="L463" s="232" t="str">
        <f>IF('WTR&amp;SWR'!K182="","",'WTR&amp;SWR'!K182)</f>
        <v/>
      </c>
      <c r="M463" s="232" t="str">
        <f>IF('WTR&amp;SWR'!L182="","",'WTR&amp;SWR'!L182)</f>
        <v/>
      </c>
      <c r="N463" s="232" t="str">
        <f>IF('WTR&amp;SWR'!M182="","",'WTR&amp;SWR'!M182)</f>
        <v/>
      </c>
      <c r="O463" s="232" t="str">
        <f>IF('WTR&amp;SWR'!N182="","",'WTR&amp;SWR'!N182)</f>
        <v/>
      </c>
      <c r="P463" s="232" t="str">
        <f>IF('WTR&amp;SWR'!O182="","",'WTR&amp;SWR'!O182)</f>
        <v/>
      </c>
      <c r="Q463" s="232" t="str">
        <f>IF('WTR&amp;SWR'!P182="","",'WTR&amp;SWR'!P182)</f>
        <v/>
      </c>
      <c r="R463" s="232" t="str">
        <f>IF('WTR&amp;SWR'!Q182="","",'WTR&amp;SWR'!Q182)</f>
        <v/>
      </c>
      <c r="S463" s="232" t="str">
        <f>IF('WTR&amp;SWR'!R182="","",'WTR&amp;SWR'!R182)</f>
        <v/>
      </c>
      <c r="T463" s="232" t="str">
        <f>IF('WTR&amp;SWR'!S182="","",'WTR&amp;SWR'!S182)</f>
        <v/>
      </c>
      <c r="U463" s="232"/>
      <c r="V463" s="232"/>
      <c r="W463" s="232"/>
      <c r="X463" s="232"/>
      <c r="Y463" s="232"/>
      <c r="Z463" s="232"/>
      <c r="AA463" s="221" t="str">
        <f>IF('WTR&amp;SWR'!AA182="","",'WTR&amp;SWR'!AA182)</f>
        <v/>
      </c>
      <c r="AB463" s="222" t="str">
        <f>IF('WTR&amp;SWR'!Z182="","",'WTR&amp;SWR'!Z182)</f>
        <v/>
      </c>
      <c r="AC463" s="222" t="str">
        <f>IF('WTR&amp;SWR'!AB182="","",'WTR&amp;SWR'!AB182)</f>
        <v/>
      </c>
      <c r="AD463" s="223">
        <f>IF('WTR&amp;SWR'!AC182="","",'WTR&amp;SWR'!AC182)</f>
        <v>2453</v>
      </c>
      <c r="AE463" s="224" t="str">
        <f>IF('WTR&amp;SWR'!AD182="","",'WTR&amp;SWR'!AD182)</f>
        <v/>
      </c>
      <c r="AF463" s="257" t="str">
        <f>IF('WTR&amp;SWR'!AE182="","",'WTR&amp;SWR'!AE182)</f>
        <v/>
      </c>
    </row>
    <row r="464" spans="1:32" x14ac:dyDescent="0.15">
      <c r="A464" s="313" t="str">
        <f>IF('WTR&amp;SWR'!AE183="","","Print")</f>
        <v/>
      </c>
      <c r="B464" s="236" t="str">
        <f>IF('WTR&amp;SWR'!A183="","",'WTR&amp;SWR'!A183)</f>
        <v>WTR SERV. PER WS-02 (2-2" W/O METER)</v>
      </c>
      <c r="C464" s="232" t="str">
        <f>IF('WTR&amp;SWR'!B183="","",'WTR&amp;SWR'!B183)</f>
        <v>EA</v>
      </c>
      <c r="D464" s="232" t="str">
        <f>IF('WTR&amp;SWR'!C183="","",'WTR&amp;SWR'!C183)</f>
        <v/>
      </c>
      <c r="E464" s="232" t="str">
        <f>IF('WTR&amp;SWR'!D183="","",'WTR&amp;SWR'!D183)</f>
        <v/>
      </c>
      <c r="F464" s="232" t="str">
        <f>IF('WTR&amp;SWR'!E183="","",'WTR&amp;SWR'!E183)</f>
        <v/>
      </c>
      <c r="G464" s="232" t="str">
        <f>IF('WTR&amp;SWR'!F183="","",'WTR&amp;SWR'!F183)</f>
        <v/>
      </c>
      <c r="H464" s="232" t="str">
        <f>IF('WTR&amp;SWR'!G183="","",'WTR&amp;SWR'!G183)</f>
        <v/>
      </c>
      <c r="I464" s="232" t="str">
        <f>IF('WTR&amp;SWR'!H183="","",'WTR&amp;SWR'!H183)</f>
        <v/>
      </c>
      <c r="J464" s="232" t="str">
        <f>IF('WTR&amp;SWR'!I183="","",'WTR&amp;SWR'!I183)</f>
        <v/>
      </c>
      <c r="K464" s="232" t="str">
        <f>IF('WTR&amp;SWR'!J183="","",'WTR&amp;SWR'!J183)</f>
        <v/>
      </c>
      <c r="L464" s="232" t="str">
        <f>IF('WTR&amp;SWR'!K183="","",'WTR&amp;SWR'!K183)</f>
        <v/>
      </c>
      <c r="M464" s="232" t="str">
        <f>IF('WTR&amp;SWR'!L183="","",'WTR&amp;SWR'!L183)</f>
        <v/>
      </c>
      <c r="N464" s="232" t="str">
        <f>IF('WTR&amp;SWR'!M183="","",'WTR&amp;SWR'!M183)</f>
        <v/>
      </c>
      <c r="O464" s="232" t="str">
        <f>IF('WTR&amp;SWR'!N183="","",'WTR&amp;SWR'!N183)</f>
        <v/>
      </c>
      <c r="P464" s="232" t="str">
        <f>IF('WTR&amp;SWR'!O183="","",'WTR&amp;SWR'!O183)</f>
        <v/>
      </c>
      <c r="Q464" s="232" t="str">
        <f>IF('WTR&amp;SWR'!P183="","",'WTR&amp;SWR'!P183)</f>
        <v/>
      </c>
      <c r="R464" s="232" t="str">
        <f>IF('WTR&amp;SWR'!Q183="","",'WTR&amp;SWR'!Q183)</f>
        <v/>
      </c>
      <c r="S464" s="232" t="str">
        <f>IF('WTR&amp;SWR'!R183="","",'WTR&amp;SWR'!R183)</f>
        <v/>
      </c>
      <c r="T464" s="232" t="str">
        <f>IF('WTR&amp;SWR'!S183="","",'WTR&amp;SWR'!S183)</f>
        <v/>
      </c>
      <c r="U464" s="232"/>
      <c r="V464" s="232"/>
      <c r="W464" s="232"/>
      <c r="X464" s="232"/>
      <c r="Y464" s="232"/>
      <c r="Z464" s="232"/>
      <c r="AA464" s="221" t="str">
        <f>IF('WTR&amp;SWR'!AA183="","",'WTR&amp;SWR'!AA183)</f>
        <v/>
      </c>
      <c r="AB464" s="222" t="str">
        <f>IF('WTR&amp;SWR'!Z183="","",'WTR&amp;SWR'!Z183)</f>
        <v/>
      </c>
      <c r="AC464" s="222" t="str">
        <f>IF('WTR&amp;SWR'!AB183="","",'WTR&amp;SWR'!AB183)</f>
        <v/>
      </c>
      <c r="AD464" s="223">
        <f>IF('WTR&amp;SWR'!AC183="","",'WTR&amp;SWR'!AC183)</f>
        <v>3183</v>
      </c>
      <c r="AE464" s="224" t="str">
        <f>IF('WTR&amp;SWR'!AD183="","",'WTR&amp;SWR'!AD183)</f>
        <v/>
      </c>
      <c r="AF464" s="257" t="str">
        <f>IF('WTR&amp;SWR'!AE183="","",'WTR&amp;SWR'!AE183)</f>
        <v/>
      </c>
    </row>
    <row r="465" spans="1:32" x14ac:dyDescent="0.15">
      <c r="A465" s="313" t="str">
        <f>IF('WTR&amp;SWR'!AE184="","","Print")</f>
        <v/>
      </c>
      <c r="B465" s="236" t="str">
        <f>IF('WTR&amp;SWR'!A184="","",'WTR&amp;SWR'!A184)</f>
        <v>RELOCATE WATER SERVICE (k093345a)</v>
      </c>
      <c r="C465" s="232" t="str">
        <f>IF('WTR&amp;SWR'!B184="","",'WTR&amp;SWR'!B184)</f>
        <v>EA</v>
      </c>
      <c r="D465" s="232" t="str">
        <f>IF('WTR&amp;SWR'!C184="","",'WTR&amp;SWR'!C184)</f>
        <v/>
      </c>
      <c r="E465" s="232" t="str">
        <f>IF('WTR&amp;SWR'!D184="","",'WTR&amp;SWR'!D184)</f>
        <v/>
      </c>
      <c r="F465" s="232" t="str">
        <f>IF('WTR&amp;SWR'!E184="","",'WTR&amp;SWR'!E184)</f>
        <v/>
      </c>
      <c r="G465" s="232" t="str">
        <f>IF('WTR&amp;SWR'!F184="","",'WTR&amp;SWR'!F184)</f>
        <v/>
      </c>
      <c r="H465" s="232" t="str">
        <f>IF('WTR&amp;SWR'!G184="","",'WTR&amp;SWR'!G184)</f>
        <v/>
      </c>
      <c r="I465" s="232" t="str">
        <f>IF('WTR&amp;SWR'!H184="","",'WTR&amp;SWR'!H184)</f>
        <v/>
      </c>
      <c r="J465" s="232" t="str">
        <f>IF('WTR&amp;SWR'!I184="","",'WTR&amp;SWR'!I184)</f>
        <v/>
      </c>
      <c r="K465" s="232" t="str">
        <f>IF('WTR&amp;SWR'!J184="","",'WTR&amp;SWR'!J184)</f>
        <v/>
      </c>
      <c r="L465" s="232" t="str">
        <f>IF('WTR&amp;SWR'!K184="","",'WTR&amp;SWR'!K184)</f>
        <v/>
      </c>
      <c r="M465" s="232" t="str">
        <f>IF('WTR&amp;SWR'!L184="","",'WTR&amp;SWR'!L184)</f>
        <v/>
      </c>
      <c r="N465" s="232" t="str">
        <f>IF('WTR&amp;SWR'!M184="","",'WTR&amp;SWR'!M184)</f>
        <v/>
      </c>
      <c r="O465" s="232" t="str">
        <f>IF('WTR&amp;SWR'!N184="","",'WTR&amp;SWR'!N184)</f>
        <v/>
      </c>
      <c r="P465" s="232" t="str">
        <f>IF('WTR&amp;SWR'!O184="","",'WTR&amp;SWR'!O184)</f>
        <v/>
      </c>
      <c r="Q465" s="232" t="str">
        <f>IF('WTR&amp;SWR'!P184="","",'WTR&amp;SWR'!P184)</f>
        <v/>
      </c>
      <c r="R465" s="232" t="str">
        <f>IF('WTR&amp;SWR'!Q184="","",'WTR&amp;SWR'!Q184)</f>
        <v/>
      </c>
      <c r="S465" s="232" t="str">
        <f>IF('WTR&amp;SWR'!R184="","",'WTR&amp;SWR'!R184)</f>
        <v/>
      </c>
      <c r="T465" s="232" t="str">
        <f>IF('WTR&amp;SWR'!S184="","",'WTR&amp;SWR'!S184)</f>
        <v/>
      </c>
      <c r="U465" s="232"/>
      <c r="V465" s="232"/>
      <c r="W465" s="232"/>
      <c r="X465" s="232"/>
      <c r="Y465" s="232"/>
      <c r="Z465" s="232"/>
      <c r="AA465" s="221" t="str">
        <f>IF('WTR&amp;SWR'!AA184="","",'WTR&amp;SWR'!AA184)</f>
        <v/>
      </c>
      <c r="AB465" s="222" t="str">
        <f>IF('WTR&amp;SWR'!Z184="","",'WTR&amp;SWR'!Z184)</f>
        <v/>
      </c>
      <c r="AC465" s="222" t="str">
        <f>IF('WTR&amp;SWR'!AB184="","",'WTR&amp;SWR'!AB184)</f>
        <v/>
      </c>
      <c r="AD465" s="223">
        <f>IF('WTR&amp;SWR'!AC184="","",'WTR&amp;SWR'!AC184)</f>
        <v>2400</v>
      </c>
      <c r="AE465" s="224" t="str">
        <f>IF('WTR&amp;SWR'!AD184="","",'WTR&amp;SWR'!AD184)</f>
        <v/>
      </c>
      <c r="AF465" s="257" t="str">
        <f>IF('WTR&amp;SWR'!AE184="","",'WTR&amp;SWR'!AE184)</f>
        <v/>
      </c>
    </row>
    <row r="466" spans="1:32" x14ac:dyDescent="0.15">
      <c r="A466" s="313" t="str">
        <f>IF('WTR&amp;SWR'!AE185="","","Print")</f>
        <v/>
      </c>
      <c r="B466" s="236" t="str">
        <f>IF('WTR&amp;SWR'!A185="","",'WTR&amp;SWR'!A185)</f>
        <v>WATER SERVICE ABANDONMENT</v>
      </c>
      <c r="C466" s="232" t="str">
        <f>IF('WTR&amp;SWR'!B185="","",'WTR&amp;SWR'!B185)</f>
        <v>EA</v>
      </c>
      <c r="D466" s="232" t="str">
        <f>IF('WTR&amp;SWR'!C185="","",'WTR&amp;SWR'!C185)</f>
        <v/>
      </c>
      <c r="E466" s="232" t="str">
        <f>IF('WTR&amp;SWR'!D185="","",'WTR&amp;SWR'!D185)</f>
        <v/>
      </c>
      <c r="F466" s="232" t="str">
        <f>IF('WTR&amp;SWR'!E185="","",'WTR&amp;SWR'!E185)</f>
        <v/>
      </c>
      <c r="G466" s="232" t="str">
        <f>IF('WTR&amp;SWR'!F185="","",'WTR&amp;SWR'!F185)</f>
        <v/>
      </c>
      <c r="H466" s="232" t="str">
        <f>IF('WTR&amp;SWR'!G185="","",'WTR&amp;SWR'!G185)</f>
        <v/>
      </c>
      <c r="I466" s="232" t="str">
        <f>IF('WTR&amp;SWR'!H185="","",'WTR&amp;SWR'!H185)</f>
        <v/>
      </c>
      <c r="J466" s="232" t="str">
        <f>IF('WTR&amp;SWR'!I185="","",'WTR&amp;SWR'!I185)</f>
        <v/>
      </c>
      <c r="K466" s="232" t="str">
        <f>IF('WTR&amp;SWR'!J185="","",'WTR&amp;SWR'!J185)</f>
        <v/>
      </c>
      <c r="L466" s="232" t="str">
        <f>IF('WTR&amp;SWR'!K185="","",'WTR&amp;SWR'!K185)</f>
        <v/>
      </c>
      <c r="M466" s="232" t="str">
        <f>IF('WTR&amp;SWR'!L185="","",'WTR&amp;SWR'!L185)</f>
        <v/>
      </c>
      <c r="N466" s="232" t="str">
        <f>IF('WTR&amp;SWR'!M185="","",'WTR&amp;SWR'!M185)</f>
        <v/>
      </c>
      <c r="O466" s="232" t="str">
        <f>IF('WTR&amp;SWR'!N185="","",'WTR&amp;SWR'!N185)</f>
        <v/>
      </c>
      <c r="P466" s="232" t="str">
        <f>IF('WTR&amp;SWR'!O185="","",'WTR&amp;SWR'!O185)</f>
        <v/>
      </c>
      <c r="Q466" s="232" t="str">
        <f>IF('WTR&amp;SWR'!P185="","",'WTR&amp;SWR'!P185)</f>
        <v/>
      </c>
      <c r="R466" s="232" t="str">
        <f>IF('WTR&amp;SWR'!Q185="","",'WTR&amp;SWR'!Q185)</f>
        <v/>
      </c>
      <c r="S466" s="232" t="str">
        <f>IF('WTR&amp;SWR'!R185="","",'WTR&amp;SWR'!R185)</f>
        <v/>
      </c>
      <c r="T466" s="232" t="str">
        <f>IF('WTR&amp;SWR'!S185="","",'WTR&amp;SWR'!S185)</f>
        <v/>
      </c>
      <c r="U466" s="232"/>
      <c r="V466" s="232"/>
      <c r="W466" s="232"/>
      <c r="X466" s="232"/>
      <c r="Y466" s="232"/>
      <c r="Z466" s="232"/>
      <c r="AA466" s="221" t="str">
        <f>IF('WTR&amp;SWR'!AA185="","",'WTR&amp;SWR'!AA185)</f>
        <v/>
      </c>
      <c r="AB466" s="222" t="str">
        <f>IF('WTR&amp;SWR'!Z185="","",'WTR&amp;SWR'!Z185)</f>
        <v/>
      </c>
      <c r="AC466" s="222" t="str">
        <f>IF('WTR&amp;SWR'!AB185="","",'WTR&amp;SWR'!AB185)</f>
        <v/>
      </c>
      <c r="AD466" s="223">
        <f>IF('WTR&amp;SWR'!AC185="","",'WTR&amp;SWR'!AC185)</f>
        <v>500</v>
      </c>
      <c r="AE466" s="224" t="str">
        <f>IF('WTR&amp;SWR'!AD185="","",'WTR&amp;SWR'!AD185)</f>
        <v/>
      </c>
      <c r="AF466" s="257" t="str">
        <f>IF('WTR&amp;SWR'!AE185="","",'WTR&amp;SWR'!AE185)</f>
        <v/>
      </c>
    </row>
    <row r="467" spans="1:32" x14ac:dyDescent="0.15">
      <c r="A467" s="313" t="str">
        <f>IF('WTR&amp;SWR'!AE186="","","Print")</f>
        <v/>
      </c>
      <c r="B467" s="236" t="str">
        <f>IF('WTR&amp;SWR'!A186="","",'WTR&amp;SWR'!A186)</f>
        <v>ADDITIONAL ITEM</v>
      </c>
      <c r="C467" s="232" t="str">
        <f>IF('WTR&amp;SWR'!B186="","",'WTR&amp;SWR'!B186)</f>
        <v>XX</v>
      </c>
      <c r="D467" s="232" t="str">
        <f>IF('WTR&amp;SWR'!C186="","",'WTR&amp;SWR'!C186)</f>
        <v/>
      </c>
      <c r="E467" s="232" t="str">
        <f>IF('WTR&amp;SWR'!D186="","",'WTR&amp;SWR'!D186)</f>
        <v/>
      </c>
      <c r="F467" s="232" t="str">
        <f>IF('WTR&amp;SWR'!E186="","",'WTR&amp;SWR'!E186)</f>
        <v/>
      </c>
      <c r="G467" s="232" t="str">
        <f>IF('WTR&amp;SWR'!F186="","",'WTR&amp;SWR'!F186)</f>
        <v/>
      </c>
      <c r="H467" s="232" t="str">
        <f>IF('WTR&amp;SWR'!G186="","",'WTR&amp;SWR'!G186)</f>
        <v/>
      </c>
      <c r="I467" s="232" t="str">
        <f>IF('WTR&amp;SWR'!H186="","",'WTR&amp;SWR'!H186)</f>
        <v/>
      </c>
      <c r="J467" s="232" t="str">
        <f>IF('WTR&amp;SWR'!I186="","",'WTR&amp;SWR'!I186)</f>
        <v/>
      </c>
      <c r="K467" s="232" t="str">
        <f>IF('WTR&amp;SWR'!J186="","",'WTR&amp;SWR'!J186)</f>
        <v/>
      </c>
      <c r="L467" s="232" t="str">
        <f>IF('WTR&amp;SWR'!K186="","",'WTR&amp;SWR'!K186)</f>
        <v/>
      </c>
      <c r="M467" s="232" t="str">
        <f>IF('WTR&amp;SWR'!L186="","",'WTR&amp;SWR'!L186)</f>
        <v/>
      </c>
      <c r="N467" s="232" t="str">
        <f>IF('WTR&amp;SWR'!M186="","",'WTR&amp;SWR'!M186)</f>
        <v/>
      </c>
      <c r="O467" s="232" t="str">
        <f>IF('WTR&amp;SWR'!N186="","",'WTR&amp;SWR'!N186)</f>
        <v/>
      </c>
      <c r="P467" s="232" t="str">
        <f>IF('WTR&amp;SWR'!O186="","",'WTR&amp;SWR'!O186)</f>
        <v/>
      </c>
      <c r="Q467" s="232" t="str">
        <f>IF('WTR&amp;SWR'!P186="","",'WTR&amp;SWR'!P186)</f>
        <v/>
      </c>
      <c r="R467" s="232" t="str">
        <f>IF('WTR&amp;SWR'!Q186="","",'WTR&amp;SWR'!Q186)</f>
        <v/>
      </c>
      <c r="S467" s="232" t="str">
        <f>IF('WTR&amp;SWR'!R186="","",'WTR&amp;SWR'!R186)</f>
        <v/>
      </c>
      <c r="T467" s="232" t="str">
        <f>IF('WTR&amp;SWR'!S186="","",'WTR&amp;SWR'!S186)</f>
        <v/>
      </c>
      <c r="U467" s="232"/>
      <c r="V467" s="232"/>
      <c r="W467" s="232"/>
      <c r="X467" s="232"/>
      <c r="Y467" s="232"/>
      <c r="Z467" s="232"/>
      <c r="AA467" s="221" t="str">
        <f>IF('WTR&amp;SWR'!AA186="","",'WTR&amp;SWR'!AA186)</f>
        <v/>
      </c>
      <c r="AB467" s="222" t="str">
        <f>IF('WTR&amp;SWR'!Z186="","",'WTR&amp;SWR'!Z186)</f>
        <v/>
      </c>
      <c r="AC467" s="222" t="str">
        <f>IF('WTR&amp;SWR'!AB186="","",'WTR&amp;SWR'!AB186)</f>
        <v/>
      </c>
      <c r="AD467" s="223" t="str">
        <f>IF('WTR&amp;SWR'!AC186="","",'WTR&amp;SWR'!AC186)</f>
        <v/>
      </c>
      <c r="AE467" s="224" t="str">
        <f>IF('WTR&amp;SWR'!AD186="","",'WTR&amp;SWR'!AD186)</f>
        <v/>
      </c>
      <c r="AF467" s="257" t="str">
        <f>IF('WTR&amp;SWR'!AE186="","",'WTR&amp;SWR'!AE186)</f>
        <v/>
      </c>
    </row>
    <row r="468" spans="1:32" x14ac:dyDescent="0.15">
      <c r="A468" s="313" t="str">
        <f>IF('WTR&amp;SWR'!AE187="","","Print")</f>
        <v/>
      </c>
      <c r="B468" s="236" t="str">
        <f>IF('WTR&amp;SWR'!A187="","",'WTR&amp;SWR'!A187)</f>
        <v>ADDITIONAL ITEM</v>
      </c>
      <c r="C468" s="232" t="str">
        <f>IF('WTR&amp;SWR'!B187="","",'WTR&amp;SWR'!B187)</f>
        <v>XX</v>
      </c>
      <c r="D468" s="232" t="str">
        <f>IF('WTR&amp;SWR'!C187="","",'WTR&amp;SWR'!C187)</f>
        <v/>
      </c>
      <c r="E468" s="232" t="str">
        <f>IF('WTR&amp;SWR'!D187="","",'WTR&amp;SWR'!D187)</f>
        <v/>
      </c>
      <c r="F468" s="232" t="str">
        <f>IF('WTR&amp;SWR'!E187="","",'WTR&amp;SWR'!E187)</f>
        <v/>
      </c>
      <c r="G468" s="232" t="str">
        <f>IF('WTR&amp;SWR'!F187="","",'WTR&amp;SWR'!F187)</f>
        <v/>
      </c>
      <c r="H468" s="232" t="str">
        <f>IF('WTR&amp;SWR'!G187="","",'WTR&amp;SWR'!G187)</f>
        <v/>
      </c>
      <c r="I468" s="232" t="str">
        <f>IF('WTR&amp;SWR'!H187="","",'WTR&amp;SWR'!H187)</f>
        <v/>
      </c>
      <c r="J468" s="232" t="str">
        <f>IF('WTR&amp;SWR'!I187="","",'WTR&amp;SWR'!I187)</f>
        <v/>
      </c>
      <c r="K468" s="232" t="str">
        <f>IF('WTR&amp;SWR'!J187="","",'WTR&amp;SWR'!J187)</f>
        <v/>
      </c>
      <c r="L468" s="232" t="str">
        <f>IF('WTR&amp;SWR'!K187="","",'WTR&amp;SWR'!K187)</f>
        <v/>
      </c>
      <c r="M468" s="232" t="str">
        <f>IF('WTR&amp;SWR'!L187="","",'WTR&amp;SWR'!L187)</f>
        <v/>
      </c>
      <c r="N468" s="232" t="str">
        <f>IF('WTR&amp;SWR'!M187="","",'WTR&amp;SWR'!M187)</f>
        <v/>
      </c>
      <c r="O468" s="232" t="str">
        <f>IF('WTR&amp;SWR'!N187="","",'WTR&amp;SWR'!N187)</f>
        <v/>
      </c>
      <c r="P468" s="232" t="str">
        <f>IF('WTR&amp;SWR'!O187="","",'WTR&amp;SWR'!O187)</f>
        <v/>
      </c>
      <c r="Q468" s="232" t="str">
        <f>IF('WTR&amp;SWR'!P187="","",'WTR&amp;SWR'!P187)</f>
        <v/>
      </c>
      <c r="R468" s="232" t="str">
        <f>IF('WTR&amp;SWR'!Q187="","",'WTR&amp;SWR'!Q187)</f>
        <v/>
      </c>
      <c r="S468" s="232" t="str">
        <f>IF('WTR&amp;SWR'!R187="","",'WTR&amp;SWR'!R187)</f>
        <v/>
      </c>
      <c r="T468" s="232" t="str">
        <f>IF('WTR&amp;SWR'!S187="","",'WTR&amp;SWR'!S187)</f>
        <v/>
      </c>
      <c r="U468" s="232"/>
      <c r="V468" s="232"/>
      <c r="W468" s="232"/>
      <c r="X468" s="232"/>
      <c r="Y468" s="232"/>
      <c r="Z468" s="232"/>
      <c r="AA468" s="221" t="str">
        <f>IF('WTR&amp;SWR'!AA187="","",'WTR&amp;SWR'!AA187)</f>
        <v/>
      </c>
      <c r="AB468" s="222" t="str">
        <f>IF('WTR&amp;SWR'!Z187="","",'WTR&amp;SWR'!Z187)</f>
        <v/>
      </c>
      <c r="AC468" s="222" t="str">
        <f>IF('WTR&amp;SWR'!AB187="","",'WTR&amp;SWR'!AB187)</f>
        <v/>
      </c>
      <c r="AD468" s="223" t="str">
        <f>IF('WTR&amp;SWR'!AC187="","",'WTR&amp;SWR'!AC187)</f>
        <v/>
      </c>
      <c r="AE468" s="224" t="str">
        <f>IF('WTR&amp;SWR'!AD187="","",'WTR&amp;SWR'!AD187)</f>
        <v/>
      </c>
      <c r="AF468" s="257" t="str">
        <f>IF('WTR&amp;SWR'!AE187="","",'WTR&amp;SWR'!AE187)</f>
        <v/>
      </c>
    </row>
    <row r="469" spans="1:32" x14ac:dyDescent="0.15">
      <c r="A469" s="313" t="str">
        <f>IF('WTR&amp;SWR'!AE188="","","Print")</f>
        <v/>
      </c>
      <c r="B469" s="236" t="str">
        <f>IF('WTR&amp;SWR'!A188="","",'WTR&amp;SWR'!A188)</f>
        <v>ADDITIONAL ITEM</v>
      </c>
      <c r="C469" s="232" t="str">
        <f>IF('WTR&amp;SWR'!B188="","",'WTR&amp;SWR'!B188)</f>
        <v>XX</v>
      </c>
      <c r="D469" s="232" t="str">
        <f>IF('WTR&amp;SWR'!C188="","",'WTR&amp;SWR'!C188)</f>
        <v/>
      </c>
      <c r="E469" s="232" t="str">
        <f>IF('WTR&amp;SWR'!D188="","",'WTR&amp;SWR'!D188)</f>
        <v/>
      </c>
      <c r="F469" s="232" t="str">
        <f>IF('WTR&amp;SWR'!E188="","",'WTR&amp;SWR'!E188)</f>
        <v/>
      </c>
      <c r="G469" s="232" t="str">
        <f>IF('WTR&amp;SWR'!F188="","",'WTR&amp;SWR'!F188)</f>
        <v/>
      </c>
      <c r="H469" s="232" t="str">
        <f>IF('WTR&amp;SWR'!G188="","",'WTR&amp;SWR'!G188)</f>
        <v/>
      </c>
      <c r="I469" s="232" t="str">
        <f>IF('WTR&amp;SWR'!H188="","",'WTR&amp;SWR'!H188)</f>
        <v/>
      </c>
      <c r="J469" s="232" t="str">
        <f>IF('WTR&amp;SWR'!I188="","",'WTR&amp;SWR'!I188)</f>
        <v/>
      </c>
      <c r="K469" s="232" t="str">
        <f>IF('WTR&amp;SWR'!J188="","",'WTR&amp;SWR'!J188)</f>
        <v/>
      </c>
      <c r="L469" s="232" t="str">
        <f>IF('WTR&amp;SWR'!K188="","",'WTR&amp;SWR'!K188)</f>
        <v/>
      </c>
      <c r="M469" s="232" t="str">
        <f>IF('WTR&amp;SWR'!L188="","",'WTR&amp;SWR'!L188)</f>
        <v/>
      </c>
      <c r="N469" s="232" t="str">
        <f>IF('WTR&amp;SWR'!M188="","",'WTR&amp;SWR'!M188)</f>
        <v/>
      </c>
      <c r="O469" s="232" t="str">
        <f>IF('WTR&amp;SWR'!N188="","",'WTR&amp;SWR'!N188)</f>
        <v/>
      </c>
      <c r="P469" s="232" t="str">
        <f>IF('WTR&amp;SWR'!O188="","",'WTR&amp;SWR'!O188)</f>
        <v/>
      </c>
      <c r="Q469" s="232" t="str">
        <f>IF('WTR&amp;SWR'!P188="","",'WTR&amp;SWR'!P188)</f>
        <v/>
      </c>
      <c r="R469" s="232" t="str">
        <f>IF('WTR&amp;SWR'!Q188="","",'WTR&amp;SWR'!Q188)</f>
        <v/>
      </c>
      <c r="S469" s="232" t="str">
        <f>IF('WTR&amp;SWR'!R188="","",'WTR&amp;SWR'!R188)</f>
        <v/>
      </c>
      <c r="T469" s="232" t="str">
        <f>IF('WTR&amp;SWR'!S188="","",'WTR&amp;SWR'!S188)</f>
        <v/>
      </c>
      <c r="U469" s="232"/>
      <c r="V469" s="232"/>
      <c r="W469" s="232"/>
      <c r="X469" s="232"/>
      <c r="Y469" s="232"/>
      <c r="Z469" s="232"/>
      <c r="AA469" s="221" t="str">
        <f>IF('WTR&amp;SWR'!AA188="","",'WTR&amp;SWR'!AA188)</f>
        <v/>
      </c>
      <c r="AB469" s="222" t="str">
        <f>IF('WTR&amp;SWR'!Z188="","",'WTR&amp;SWR'!Z188)</f>
        <v/>
      </c>
      <c r="AC469" s="222" t="str">
        <f>IF('WTR&amp;SWR'!AB188="","",'WTR&amp;SWR'!AB188)</f>
        <v/>
      </c>
      <c r="AD469" s="223" t="str">
        <f>IF('WTR&amp;SWR'!AC188="","",'WTR&amp;SWR'!AC188)</f>
        <v/>
      </c>
      <c r="AE469" s="224" t="str">
        <f>IF('WTR&amp;SWR'!AD188="","",'WTR&amp;SWR'!AD188)</f>
        <v/>
      </c>
      <c r="AF469" s="257" t="str">
        <f>IF('WTR&amp;SWR'!AE188="","",'WTR&amp;SWR'!AE188)</f>
        <v/>
      </c>
    </row>
    <row r="470" spans="1:32" x14ac:dyDescent="0.15">
      <c r="A470" s="313" t="str">
        <f>IF('WTR&amp;SWR'!AE189="","","Print")</f>
        <v/>
      </c>
      <c r="B470" s="236" t="str">
        <f>IF('WTR&amp;SWR'!A189="","",'WTR&amp;SWR'!A189)</f>
        <v>ADDITIONAL ITEM</v>
      </c>
      <c r="C470" s="232" t="str">
        <f>IF('WTR&amp;SWR'!B189="","",'WTR&amp;SWR'!B189)</f>
        <v>XX</v>
      </c>
      <c r="D470" s="232" t="str">
        <f>IF('WTR&amp;SWR'!C189="","",'WTR&amp;SWR'!C189)</f>
        <v/>
      </c>
      <c r="E470" s="232" t="str">
        <f>IF('WTR&amp;SWR'!D189="","",'WTR&amp;SWR'!D189)</f>
        <v/>
      </c>
      <c r="F470" s="232" t="str">
        <f>IF('WTR&amp;SWR'!E189="","",'WTR&amp;SWR'!E189)</f>
        <v/>
      </c>
      <c r="G470" s="232" t="str">
        <f>IF('WTR&amp;SWR'!F189="","",'WTR&amp;SWR'!F189)</f>
        <v/>
      </c>
      <c r="H470" s="232" t="str">
        <f>IF('WTR&amp;SWR'!G189="","",'WTR&amp;SWR'!G189)</f>
        <v/>
      </c>
      <c r="I470" s="232" t="str">
        <f>IF('WTR&amp;SWR'!H189="","",'WTR&amp;SWR'!H189)</f>
        <v/>
      </c>
      <c r="J470" s="232" t="str">
        <f>IF('WTR&amp;SWR'!I189="","",'WTR&amp;SWR'!I189)</f>
        <v/>
      </c>
      <c r="K470" s="232" t="str">
        <f>IF('WTR&amp;SWR'!J189="","",'WTR&amp;SWR'!J189)</f>
        <v/>
      </c>
      <c r="L470" s="232" t="str">
        <f>IF('WTR&amp;SWR'!K189="","",'WTR&amp;SWR'!K189)</f>
        <v/>
      </c>
      <c r="M470" s="232" t="str">
        <f>IF('WTR&amp;SWR'!L189="","",'WTR&amp;SWR'!L189)</f>
        <v/>
      </c>
      <c r="N470" s="232" t="str">
        <f>IF('WTR&amp;SWR'!M189="","",'WTR&amp;SWR'!M189)</f>
        <v/>
      </c>
      <c r="O470" s="232" t="str">
        <f>IF('WTR&amp;SWR'!N189="","",'WTR&amp;SWR'!N189)</f>
        <v/>
      </c>
      <c r="P470" s="232" t="str">
        <f>IF('WTR&amp;SWR'!O189="","",'WTR&amp;SWR'!O189)</f>
        <v/>
      </c>
      <c r="Q470" s="232" t="str">
        <f>IF('WTR&amp;SWR'!P189="","",'WTR&amp;SWR'!P189)</f>
        <v/>
      </c>
      <c r="R470" s="232" t="str">
        <f>IF('WTR&amp;SWR'!Q189="","",'WTR&amp;SWR'!Q189)</f>
        <v/>
      </c>
      <c r="S470" s="232" t="str">
        <f>IF('WTR&amp;SWR'!R189="","",'WTR&amp;SWR'!R189)</f>
        <v/>
      </c>
      <c r="T470" s="232" t="str">
        <f>IF('WTR&amp;SWR'!S189="","",'WTR&amp;SWR'!S189)</f>
        <v/>
      </c>
      <c r="U470" s="232"/>
      <c r="V470" s="232"/>
      <c r="W470" s="232"/>
      <c r="X470" s="232"/>
      <c r="Y470" s="232"/>
      <c r="Z470" s="232"/>
      <c r="AA470" s="221" t="str">
        <f>IF('WTR&amp;SWR'!AA189="","",'WTR&amp;SWR'!AA189)</f>
        <v/>
      </c>
      <c r="AB470" s="222" t="str">
        <f>IF('WTR&amp;SWR'!Z189="","",'WTR&amp;SWR'!Z189)</f>
        <v/>
      </c>
      <c r="AC470" s="222" t="str">
        <f>IF('WTR&amp;SWR'!AB189="","",'WTR&amp;SWR'!AB189)</f>
        <v/>
      </c>
      <c r="AD470" s="223" t="str">
        <f>IF('WTR&amp;SWR'!AC189="","",'WTR&amp;SWR'!AC189)</f>
        <v/>
      </c>
      <c r="AE470" s="224" t="str">
        <f>IF('WTR&amp;SWR'!AD189="","",'WTR&amp;SWR'!AD189)</f>
        <v/>
      </c>
      <c r="AF470" s="257" t="str">
        <f>IF('WTR&amp;SWR'!AE189="","",'WTR&amp;SWR'!AE189)</f>
        <v/>
      </c>
    </row>
    <row r="471" spans="1:32" x14ac:dyDescent="0.15">
      <c r="A471" s="313" t="str">
        <f>IF('WTR&amp;SWR'!AE190="","","Print")</f>
        <v/>
      </c>
      <c r="B471" s="236" t="str">
        <f>IF('WTR&amp;SWR'!A190="","",'WTR&amp;SWR'!A190)</f>
        <v>ADDITIONAL ITEM</v>
      </c>
      <c r="C471" s="232" t="str">
        <f>IF('WTR&amp;SWR'!B190="","",'WTR&amp;SWR'!B190)</f>
        <v>XX</v>
      </c>
      <c r="D471" s="232" t="str">
        <f>IF('WTR&amp;SWR'!C190="","",'WTR&amp;SWR'!C190)</f>
        <v/>
      </c>
      <c r="E471" s="232" t="str">
        <f>IF('WTR&amp;SWR'!D190="","",'WTR&amp;SWR'!D190)</f>
        <v/>
      </c>
      <c r="F471" s="232" t="str">
        <f>IF('WTR&amp;SWR'!E190="","",'WTR&amp;SWR'!E190)</f>
        <v/>
      </c>
      <c r="G471" s="232" t="str">
        <f>IF('WTR&amp;SWR'!F190="","",'WTR&amp;SWR'!F190)</f>
        <v/>
      </c>
      <c r="H471" s="232" t="str">
        <f>IF('WTR&amp;SWR'!G190="","",'WTR&amp;SWR'!G190)</f>
        <v/>
      </c>
      <c r="I471" s="232" t="str">
        <f>IF('WTR&amp;SWR'!H190="","",'WTR&amp;SWR'!H190)</f>
        <v/>
      </c>
      <c r="J471" s="232" t="str">
        <f>IF('WTR&amp;SWR'!I190="","",'WTR&amp;SWR'!I190)</f>
        <v/>
      </c>
      <c r="K471" s="232" t="str">
        <f>IF('WTR&amp;SWR'!J190="","",'WTR&amp;SWR'!J190)</f>
        <v/>
      </c>
      <c r="L471" s="232" t="str">
        <f>IF('WTR&amp;SWR'!K190="","",'WTR&amp;SWR'!K190)</f>
        <v/>
      </c>
      <c r="M471" s="232" t="str">
        <f>IF('WTR&amp;SWR'!L190="","",'WTR&amp;SWR'!L190)</f>
        <v/>
      </c>
      <c r="N471" s="232" t="str">
        <f>IF('WTR&amp;SWR'!M190="","",'WTR&amp;SWR'!M190)</f>
        <v/>
      </c>
      <c r="O471" s="232" t="str">
        <f>IF('WTR&amp;SWR'!N190="","",'WTR&amp;SWR'!N190)</f>
        <v/>
      </c>
      <c r="P471" s="232" t="str">
        <f>IF('WTR&amp;SWR'!O190="","",'WTR&amp;SWR'!O190)</f>
        <v/>
      </c>
      <c r="Q471" s="232" t="str">
        <f>IF('WTR&amp;SWR'!P190="","",'WTR&amp;SWR'!P190)</f>
        <v/>
      </c>
      <c r="R471" s="232" t="str">
        <f>IF('WTR&amp;SWR'!Q190="","",'WTR&amp;SWR'!Q190)</f>
        <v/>
      </c>
      <c r="S471" s="232" t="str">
        <f>IF('WTR&amp;SWR'!R190="","",'WTR&amp;SWR'!R190)</f>
        <v/>
      </c>
      <c r="T471" s="232" t="str">
        <f>IF('WTR&amp;SWR'!S190="","",'WTR&amp;SWR'!S190)</f>
        <v/>
      </c>
      <c r="U471" s="232"/>
      <c r="V471" s="232"/>
      <c r="W471" s="232"/>
      <c r="X471" s="232"/>
      <c r="Y471" s="232"/>
      <c r="Z471" s="232"/>
      <c r="AA471" s="221" t="str">
        <f>IF('WTR&amp;SWR'!AA190="","",'WTR&amp;SWR'!AA190)</f>
        <v/>
      </c>
      <c r="AB471" s="222" t="str">
        <f>IF('WTR&amp;SWR'!Z190="","",'WTR&amp;SWR'!Z190)</f>
        <v/>
      </c>
      <c r="AC471" s="222" t="str">
        <f>IF('WTR&amp;SWR'!AB190="","",'WTR&amp;SWR'!AB190)</f>
        <v/>
      </c>
      <c r="AD471" s="223" t="str">
        <f>IF('WTR&amp;SWR'!AC190="","",'WTR&amp;SWR'!AC190)</f>
        <v/>
      </c>
      <c r="AE471" s="224" t="str">
        <f>IF('WTR&amp;SWR'!AD190="","",'WTR&amp;SWR'!AD190)</f>
        <v/>
      </c>
      <c r="AF471" s="257" t="str">
        <f>IF('WTR&amp;SWR'!AE190="","",'WTR&amp;SWR'!AE190)</f>
        <v/>
      </c>
    </row>
    <row r="472" spans="1:32" x14ac:dyDescent="0.15">
      <c r="A472" s="313" t="str">
        <f>IF('WTR&amp;SWR'!AE191="","","Print")</f>
        <v/>
      </c>
      <c r="B472" s="236" t="str">
        <f>IF('WTR&amp;SWR'!A191="","",'WTR&amp;SWR'!A191)</f>
        <v>ADDITIONAL ITEM</v>
      </c>
      <c r="C472" s="232" t="str">
        <f>IF('WTR&amp;SWR'!B191="","",'WTR&amp;SWR'!B191)</f>
        <v>XX</v>
      </c>
      <c r="D472" s="232" t="str">
        <f>IF('WTR&amp;SWR'!C191="","",'WTR&amp;SWR'!C191)</f>
        <v/>
      </c>
      <c r="E472" s="232" t="str">
        <f>IF('WTR&amp;SWR'!D191="","",'WTR&amp;SWR'!D191)</f>
        <v/>
      </c>
      <c r="F472" s="232" t="str">
        <f>IF('WTR&amp;SWR'!E191="","",'WTR&amp;SWR'!E191)</f>
        <v/>
      </c>
      <c r="G472" s="232" t="str">
        <f>IF('WTR&amp;SWR'!F191="","",'WTR&amp;SWR'!F191)</f>
        <v/>
      </c>
      <c r="H472" s="232" t="str">
        <f>IF('WTR&amp;SWR'!G191="","",'WTR&amp;SWR'!G191)</f>
        <v/>
      </c>
      <c r="I472" s="232" t="str">
        <f>IF('WTR&amp;SWR'!H191="","",'WTR&amp;SWR'!H191)</f>
        <v/>
      </c>
      <c r="J472" s="232" t="str">
        <f>IF('WTR&amp;SWR'!I191="","",'WTR&amp;SWR'!I191)</f>
        <v/>
      </c>
      <c r="K472" s="232" t="str">
        <f>IF('WTR&amp;SWR'!J191="","",'WTR&amp;SWR'!J191)</f>
        <v/>
      </c>
      <c r="L472" s="232" t="str">
        <f>IF('WTR&amp;SWR'!K191="","",'WTR&amp;SWR'!K191)</f>
        <v/>
      </c>
      <c r="M472" s="232" t="str">
        <f>IF('WTR&amp;SWR'!L191="","",'WTR&amp;SWR'!L191)</f>
        <v/>
      </c>
      <c r="N472" s="232" t="str">
        <f>IF('WTR&amp;SWR'!M191="","",'WTR&amp;SWR'!M191)</f>
        <v/>
      </c>
      <c r="O472" s="232" t="str">
        <f>IF('WTR&amp;SWR'!N191="","",'WTR&amp;SWR'!N191)</f>
        <v/>
      </c>
      <c r="P472" s="232" t="str">
        <f>IF('WTR&amp;SWR'!O191="","",'WTR&amp;SWR'!O191)</f>
        <v/>
      </c>
      <c r="Q472" s="232" t="str">
        <f>IF('WTR&amp;SWR'!P191="","",'WTR&amp;SWR'!P191)</f>
        <v/>
      </c>
      <c r="R472" s="232" t="str">
        <f>IF('WTR&amp;SWR'!Q191="","",'WTR&amp;SWR'!Q191)</f>
        <v/>
      </c>
      <c r="S472" s="232" t="str">
        <f>IF('WTR&amp;SWR'!R191="","",'WTR&amp;SWR'!R191)</f>
        <v/>
      </c>
      <c r="T472" s="232" t="str">
        <f>IF('WTR&amp;SWR'!S191="","",'WTR&amp;SWR'!S191)</f>
        <v/>
      </c>
      <c r="U472" s="232"/>
      <c r="V472" s="232"/>
      <c r="W472" s="232"/>
      <c r="X472" s="232"/>
      <c r="Y472" s="232"/>
      <c r="Z472" s="232"/>
      <c r="AA472" s="221" t="str">
        <f>IF('WTR&amp;SWR'!AA191="","",'WTR&amp;SWR'!AA191)</f>
        <v/>
      </c>
      <c r="AB472" s="222" t="str">
        <f>IF('WTR&amp;SWR'!Z191="","",'WTR&amp;SWR'!Z191)</f>
        <v/>
      </c>
      <c r="AC472" s="222" t="str">
        <f>IF('WTR&amp;SWR'!AB191="","",'WTR&amp;SWR'!AB191)</f>
        <v/>
      </c>
      <c r="AD472" s="223" t="str">
        <f>IF('WTR&amp;SWR'!AC191="","",'WTR&amp;SWR'!AC191)</f>
        <v/>
      </c>
      <c r="AE472" s="224" t="str">
        <f>IF('WTR&amp;SWR'!AD191="","",'WTR&amp;SWR'!AD191)</f>
        <v/>
      </c>
      <c r="AF472" s="257" t="str">
        <f>IF('WTR&amp;SWR'!AE191="","",'WTR&amp;SWR'!AE191)</f>
        <v/>
      </c>
    </row>
    <row r="473" spans="1:32" x14ac:dyDescent="0.15">
      <c r="A473" s="313" t="str">
        <f>IF('WTR&amp;SWR'!AE192="","","Print")</f>
        <v/>
      </c>
      <c r="B473" s="236" t="str">
        <f>IF('WTR&amp;SWR'!A192="","",'WTR&amp;SWR'!A192)</f>
        <v>ADDITIONAL ITEM</v>
      </c>
      <c r="C473" s="232" t="str">
        <f>IF('WTR&amp;SWR'!B192="","",'WTR&amp;SWR'!B192)</f>
        <v>XX</v>
      </c>
      <c r="D473" s="232" t="str">
        <f>IF('WTR&amp;SWR'!C192="","",'WTR&amp;SWR'!C192)</f>
        <v/>
      </c>
      <c r="E473" s="232" t="str">
        <f>IF('WTR&amp;SWR'!D192="","",'WTR&amp;SWR'!D192)</f>
        <v/>
      </c>
      <c r="F473" s="232" t="str">
        <f>IF('WTR&amp;SWR'!E192="","",'WTR&amp;SWR'!E192)</f>
        <v/>
      </c>
      <c r="G473" s="232" t="str">
        <f>IF('WTR&amp;SWR'!F192="","",'WTR&amp;SWR'!F192)</f>
        <v/>
      </c>
      <c r="H473" s="232" t="str">
        <f>IF('WTR&amp;SWR'!G192="","",'WTR&amp;SWR'!G192)</f>
        <v/>
      </c>
      <c r="I473" s="232" t="str">
        <f>IF('WTR&amp;SWR'!H192="","",'WTR&amp;SWR'!H192)</f>
        <v/>
      </c>
      <c r="J473" s="232" t="str">
        <f>IF('WTR&amp;SWR'!I192="","",'WTR&amp;SWR'!I192)</f>
        <v/>
      </c>
      <c r="K473" s="232" t="str">
        <f>IF('WTR&amp;SWR'!J192="","",'WTR&amp;SWR'!J192)</f>
        <v/>
      </c>
      <c r="L473" s="232" t="str">
        <f>IF('WTR&amp;SWR'!K192="","",'WTR&amp;SWR'!K192)</f>
        <v/>
      </c>
      <c r="M473" s="232" t="str">
        <f>IF('WTR&amp;SWR'!L192="","",'WTR&amp;SWR'!L192)</f>
        <v/>
      </c>
      <c r="N473" s="232" t="str">
        <f>IF('WTR&amp;SWR'!M192="","",'WTR&amp;SWR'!M192)</f>
        <v/>
      </c>
      <c r="O473" s="232" t="str">
        <f>IF('WTR&amp;SWR'!N192="","",'WTR&amp;SWR'!N192)</f>
        <v/>
      </c>
      <c r="P473" s="232" t="str">
        <f>IF('WTR&amp;SWR'!O192="","",'WTR&amp;SWR'!O192)</f>
        <v/>
      </c>
      <c r="Q473" s="232" t="str">
        <f>IF('WTR&amp;SWR'!P192="","",'WTR&amp;SWR'!P192)</f>
        <v/>
      </c>
      <c r="R473" s="232" t="str">
        <f>IF('WTR&amp;SWR'!Q192="","",'WTR&amp;SWR'!Q192)</f>
        <v/>
      </c>
      <c r="S473" s="232" t="str">
        <f>IF('WTR&amp;SWR'!R192="","",'WTR&amp;SWR'!R192)</f>
        <v/>
      </c>
      <c r="T473" s="232" t="str">
        <f>IF('WTR&amp;SWR'!S192="","",'WTR&amp;SWR'!S192)</f>
        <v/>
      </c>
      <c r="U473" s="232"/>
      <c r="V473" s="232"/>
      <c r="W473" s="232"/>
      <c r="X473" s="232"/>
      <c r="Y473" s="232"/>
      <c r="Z473" s="232"/>
      <c r="AA473" s="221" t="str">
        <f>IF('WTR&amp;SWR'!AA192="","",'WTR&amp;SWR'!AA192)</f>
        <v/>
      </c>
      <c r="AB473" s="222" t="str">
        <f>IF('WTR&amp;SWR'!Z192="","",'WTR&amp;SWR'!Z192)</f>
        <v/>
      </c>
      <c r="AC473" s="222" t="str">
        <f>IF('WTR&amp;SWR'!AB192="","",'WTR&amp;SWR'!AB192)</f>
        <v/>
      </c>
      <c r="AD473" s="223" t="str">
        <f>IF('WTR&amp;SWR'!AC192="","",'WTR&amp;SWR'!AC192)</f>
        <v/>
      </c>
      <c r="AE473" s="224" t="str">
        <f>IF('WTR&amp;SWR'!AD192="","",'WTR&amp;SWR'!AD192)</f>
        <v/>
      </c>
      <c r="AF473" s="257" t="str">
        <f>IF('WTR&amp;SWR'!AE192="","",'WTR&amp;SWR'!AE192)</f>
        <v/>
      </c>
    </row>
    <row r="474" spans="1:32" x14ac:dyDescent="0.15">
      <c r="A474" s="313" t="str">
        <f>IF('WTR&amp;SWR'!AE193="","","Print")</f>
        <v/>
      </c>
      <c r="B474" s="236" t="str">
        <f>IF('WTR&amp;SWR'!A193="","",'WTR&amp;SWR'!A193)</f>
        <v>ADDITIONAL ITEM</v>
      </c>
      <c r="C474" s="232" t="str">
        <f>IF('WTR&amp;SWR'!B193="","",'WTR&amp;SWR'!B193)</f>
        <v>XX</v>
      </c>
      <c r="D474" s="232" t="str">
        <f>IF('WTR&amp;SWR'!C193="","",'WTR&amp;SWR'!C193)</f>
        <v/>
      </c>
      <c r="E474" s="232" t="str">
        <f>IF('WTR&amp;SWR'!D193="","",'WTR&amp;SWR'!D193)</f>
        <v/>
      </c>
      <c r="F474" s="232" t="str">
        <f>IF('WTR&amp;SWR'!E193="","",'WTR&amp;SWR'!E193)</f>
        <v/>
      </c>
      <c r="G474" s="232" t="str">
        <f>IF('WTR&amp;SWR'!F193="","",'WTR&amp;SWR'!F193)</f>
        <v/>
      </c>
      <c r="H474" s="232" t="str">
        <f>IF('WTR&amp;SWR'!G193="","",'WTR&amp;SWR'!G193)</f>
        <v/>
      </c>
      <c r="I474" s="232" t="str">
        <f>IF('WTR&amp;SWR'!H193="","",'WTR&amp;SWR'!H193)</f>
        <v/>
      </c>
      <c r="J474" s="232" t="str">
        <f>IF('WTR&amp;SWR'!I193="","",'WTR&amp;SWR'!I193)</f>
        <v/>
      </c>
      <c r="K474" s="232" t="str">
        <f>IF('WTR&amp;SWR'!J193="","",'WTR&amp;SWR'!J193)</f>
        <v/>
      </c>
      <c r="L474" s="232" t="str">
        <f>IF('WTR&amp;SWR'!K193="","",'WTR&amp;SWR'!K193)</f>
        <v/>
      </c>
      <c r="M474" s="232" t="str">
        <f>IF('WTR&amp;SWR'!L193="","",'WTR&amp;SWR'!L193)</f>
        <v/>
      </c>
      <c r="N474" s="232" t="str">
        <f>IF('WTR&amp;SWR'!M193="","",'WTR&amp;SWR'!M193)</f>
        <v/>
      </c>
      <c r="O474" s="232" t="str">
        <f>IF('WTR&amp;SWR'!N193="","",'WTR&amp;SWR'!N193)</f>
        <v/>
      </c>
      <c r="P474" s="232" t="str">
        <f>IF('WTR&amp;SWR'!O193="","",'WTR&amp;SWR'!O193)</f>
        <v/>
      </c>
      <c r="Q474" s="232" t="str">
        <f>IF('WTR&amp;SWR'!P193="","",'WTR&amp;SWR'!P193)</f>
        <v/>
      </c>
      <c r="R474" s="232" t="str">
        <f>IF('WTR&amp;SWR'!Q193="","",'WTR&amp;SWR'!Q193)</f>
        <v/>
      </c>
      <c r="S474" s="232" t="str">
        <f>IF('WTR&amp;SWR'!R193="","",'WTR&amp;SWR'!R193)</f>
        <v/>
      </c>
      <c r="T474" s="232" t="str">
        <f>IF('WTR&amp;SWR'!S193="","",'WTR&amp;SWR'!S193)</f>
        <v/>
      </c>
      <c r="U474" s="232"/>
      <c r="V474" s="232"/>
      <c r="W474" s="232"/>
      <c r="X474" s="232"/>
      <c r="Y474" s="232"/>
      <c r="Z474" s="232"/>
      <c r="AA474" s="221" t="str">
        <f>IF('WTR&amp;SWR'!AA193="","",'WTR&amp;SWR'!AA193)</f>
        <v/>
      </c>
      <c r="AB474" s="222" t="str">
        <f>IF('WTR&amp;SWR'!Z193="","",'WTR&amp;SWR'!Z193)</f>
        <v/>
      </c>
      <c r="AC474" s="222" t="str">
        <f>IF('WTR&amp;SWR'!AB193="","",'WTR&amp;SWR'!AB193)</f>
        <v/>
      </c>
      <c r="AD474" s="223" t="str">
        <f>IF('WTR&amp;SWR'!AC193="","",'WTR&amp;SWR'!AC193)</f>
        <v/>
      </c>
      <c r="AE474" s="224" t="str">
        <f>IF('WTR&amp;SWR'!AD193="","",'WTR&amp;SWR'!AD193)</f>
        <v/>
      </c>
      <c r="AF474" s="257" t="str">
        <f>IF('WTR&amp;SWR'!AE193="","",'WTR&amp;SWR'!AE193)</f>
        <v/>
      </c>
    </row>
    <row r="475" spans="1:32" x14ac:dyDescent="0.15">
      <c r="A475" s="313" t="str">
        <f>IF('WTR&amp;SWR'!AE194="","","Print")</f>
        <v/>
      </c>
      <c r="B475" s="236" t="str">
        <f>IF('WTR&amp;SWR'!A194="","",'WTR&amp;SWR'!A194)</f>
        <v>ADDITIONAL ITEM</v>
      </c>
      <c r="C475" s="232" t="str">
        <f>IF('WTR&amp;SWR'!B194="","",'WTR&amp;SWR'!B194)</f>
        <v>XX</v>
      </c>
      <c r="D475" s="232" t="str">
        <f>IF('WTR&amp;SWR'!C194="","",'WTR&amp;SWR'!C194)</f>
        <v/>
      </c>
      <c r="E475" s="232" t="str">
        <f>IF('WTR&amp;SWR'!D194="","",'WTR&amp;SWR'!D194)</f>
        <v/>
      </c>
      <c r="F475" s="232" t="str">
        <f>IF('WTR&amp;SWR'!E194="","",'WTR&amp;SWR'!E194)</f>
        <v/>
      </c>
      <c r="G475" s="232" t="str">
        <f>IF('WTR&amp;SWR'!F194="","",'WTR&amp;SWR'!F194)</f>
        <v/>
      </c>
      <c r="H475" s="232" t="str">
        <f>IF('WTR&amp;SWR'!G194="","",'WTR&amp;SWR'!G194)</f>
        <v/>
      </c>
      <c r="I475" s="232" t="str">
        <f>IF('WTR&amp;SWR'!H194="","",'WTR&amp;SWR'!H194)</f>
        <v/>
      </c>
      <c r="J475" s="232" t="str">
        <f>IF('WTR&amp;SWR'!I194="","",'WTR&amp;SWR'!I194)</f>
        <v/>
      </c>
      <c r="K475" s="232" t="str">
        <f>IF('WTR&amp;SWR'!J194="","",'WTR&amp;SWR'!J194)</f>
        <v/>
      </c>
      <c r="L475" s="232" t="str">
        <f>IF('WTR&amp;SWR'!K194="","",'WTR&amp;SWR'!K194)</f>
        <v/>
      </c>
      <c r="M475" s="232" t="str">
        <f>IF('WTR&amp;SWR'!L194="","",'WTR&amp;SWR'!L194)</f>
        <v/>
      </c>
      <c r="N475" s="232" t="str">
        <f>IF('WTR&amp;SWR'!M194="","",'WTR&amp;SWR'!M194)</f>
        <v/>
      </c>
      <c r="O475" s="232" t="str">
        <f>IF('WTR&amp;SWR'!N194="","",'WTR&amp;SWR'!N194)</f>
        <v/>
      </c>
      <c r="P475" s="232" t="str">
        <f>IF('WTR&amp;SWR'!O194="","",'WTR&amp;SWR'!O194)</f>
        <v/>
      </c>
      <c r="Q475" s="232" t="str">
        <f>IF('WTR&amp;SWR'!P194="","",'WTR&amp;SWR'!P194)</f>
        <v/>
      </c>
      <c r="R475" s="232" t="str">
        <f>IF('WTR&amp;SWR'!Q194="","",'WTR&amp;SWR'!Q194)</f>
        <v/>
      </c>
      <c r="S475" s="232" t="str">
        <f>IF('WTR&amp;SWR'!R194="","",'WTR&amp;SWR'!R194)</f>
        <v/>
      </c>
      <c r="T475" s="232" t="str">
        <f>IF('WTR&amp;SWR'!S194="","",'WTR&amp;SWR'!S194)</f>
        <v/>
      </c>
      <c r="U475" s="232"/>
      <c r="V475" s="232"/>
      <c r="W475" s="232"/>
      <c r="X475" s="232"/>
      <c r="Y475" s="232"/>
      <c r="Z475" s="232"/>
      <c r="AA475" s="221" t="str">
        <f>IF('WTR&amp;SWR'!AA194="","",'WTR&amp;SWR'!AA194)</f>
        <v/>
      </c>
      <c r="AB475" s="222" t="str">
        <f>IF('WTR&amp;SWR'!Z194="","",'WTR&amp;SWR'!Z194)</f>
        <v/>
      </c>
      <c r="AC475" s="222" t="str">
        <f>IF('WTR&amp;SWR'!AB194="","",'WTR&amp;SWR'!AB194)</f>
        <v/>
      </c>
      <c r="AD475" s="223" t="str">
        <f>IF('WTR&amp;SWR'!AC194="","",'WTR&amp;SWR'!AC194)</f>
        <v/>
      </c>
      <c r="AE475" s="224" t="str">
        <f>IF('WTR&amp;SWR'!AD194="","",'WTR&amp;SWR'!AD194)</f>
        <v/>
      </c>
      <c r="AF475" s="257" t="str">
        <f>IF('WTR&amp;SWR'!AE194="","",'WTR&amp;SWR'!AE194)</f>
        <v/>
      </c>
    </row>
    <row r="476" spans="1:32" x14ac:dyDescent="0.15">
      <c r="A476" s="313" t="str">
        <f>IF('WTR&amp;SWR'!AE195="","","Print")</f>
        <v/>
      </c>
      <c r="B476" s="236" t="str">
        <f>IF('WTR&amp;SWR'!A195="","",'WTR&amp;SWR'!A195)</f>
        <v>ADDITIONAL ITEM</v>
      </c>
      <c r="C476" s="232" t="str">
        <f>IF('WTR&amp;SWR'!B195="","",'WTR&amp;SWR'!B195)</f>
        <v>XX</v>
      </c>
      <c r="D476" s="232" t="str">
        <f>IF('WTR&amp;SWR'!C195="","",'WTR&amp;SWR'!C195)</f>
        <v/>
      </c>
      <c r="E476" s="232" t="str">
        <f>IF('WTR&amp;SWR'!D195="","",'WTR&amp;SWR'!D195)</f>
        <v/>
      </c>
      <c r="F476" s="232" t="str">
        <f>IF('WTR&amp;SWR'!E195="","",'WTR&amp;SWR'!E195)</f>
        <v/>
      </c>
      <c r="G476" s="232" t="str">
        <f>IF('WTR&amp;SWR'!F195="","",'WTR&amp;SWR'!F195)</f>
        <v/>
      </c>
      <c r="H476" s="232" t="str">
        <f>IF('WTR&amp;SWR'!G195="","",'WTR&amp;SWR'!G195)</f>
        <v/>
      </c>
      <c r="I476" s="232" t="str">
        <f>IF('WTR&amp;SWR'!H195="","",'WTR&amp;SWR'!H195)</f>
        <v/>
      </c>
      <c r="J476" s="232" t="str">
        <f>IF('WTR&amp;SWR'!I195="","",'WTR&amp;SWR'!I195)</f>
        <v/>
      </c>
      <c r="K476" s="232" t="str">
        <f>IF('WTR&amp;SWR'!J195="","",'WTR&amp;SWR'!J195)</f>
        <v/>
      </c>
      <c r="L476" s="232" t="str">
        <f>IF('WTR&amp;SWR'!K195="","",'WTR&amp;SWR'!K195)</f>
        <v/>
      </c>
      <c r="M476" s="232" t="str">
        <f>IF('WTR&amp;SWR'!L195="","",'WTR&amp;SWR'!L195)</f>
        <v/>
      </c>
      <c r="N476" s="232" t="str">
        <f>IF('WTR&amp;SWR'!M195="","",'WTR&amp;SWR'!M195)</f>
        <v/>
      </c>
      <c r="O476" s="232" t="str">
        <f>IF('WTR&amp;SWR'!N195="","",'WTR&amp;SWR'!N195)</f>
        <v/>
      </c>
      <c r="P476" s="232" t="str">
        <f>IF('WTR&amp;SWR'!O195="","",'WTR&amp;SWR'!O195)</f>
        <v/>
      </c>
      <c r="Q476" s="232" t="str">
        <f>IF('WTR&amp;SWR'!P195="","",'WTR&amp;SWR'!P195)</f>
        <v/>
      </c>
      <c r="R476" s="232" t="str">
        <f>IF('WTR&amp;SWR'!Q195="","",'WTR&amp;SWR'!Q195)</f>
        <v/>
      </c>
      <c r="S476" s="232" t="str">
        <f>IF('WTR&amp;SWR'!R195="","",'WTR&amp;SWR'!R195)</f>
        <v/>
      </c>
      <c r="T476" s="232" t="str">
        <f>IF('WTR&amp;SWR'!S195="","",'WTR&amp;SWR'!S195)</f>
        <v/>
      </c>
      <c r="U476" s="232"/>
      <c r="V476" s="232"/>
      <c r="W476" s="232"/>
      <c r="X476" s="232"/>
      <c r="Y476" s="232"/>
      <c r="Z476" s="232"/>
      <c r="AA476" s="221" t="str">
        <f>IF('WTR&amp;SWR'!AA195="","",'WTR&amp;SWR'!AA195)</f>
        <v/>
      </c>
      <c r="AB476" s="222" t="str">
        <f>IF('WTR&amp;SWR'!Z195="","",'WTR&amp;SWR'!Z195)</f>
        <v/>
      </c>
      <c r="AC476" s="222" t="str">
        <f>IF('WTR&amp;SWR'!AB195="","",'WTR&amp;SWR'!AB195)</f>
        <v/>
      </c>
      <c r="AD476" s="223" t="str">
        <f>IF('WTR&amp;SWR'!AC195="","",'WTR&amp;SWR'!AC195)</f>
        <v/>
      </c>
      <c r="AE476" s="224" t="str">
        <f>IF('WTR&amp;SWR'!AD195="","",'WTR&amp;SWR'!AD195)</f>
        <v/>
      </c>
      <c r="AF476" s="257" t="str">
        <f>IF('WTR&amp;SWR'!AE195="","",'WTR&amp;SWR'!AE195)</f>
        <v/>
      </c>
    </row>
    <row r="477" spans="1:32" x14ac:dyDescent="0.15">
      <c r="A477" s="313" t="str">
        <f>IF('WTR&amp;SWR'!AE196="","","Print")</f>
        <v/>
      </c>
      <c r="B477" s="236" t="str">
        <f>IF('WTR&amp;SWR'!A196="","",'WTR&amp;SWR'!A196)</f>
        <v>ADDITIONAL ITEM</v>
      </c>
      <c r="C477" s="232" t="str">
        <f>IF('WTR&amp;SWR'!B196="","",'WTR&amp;SWR'!B196)</f>
        <v>XX</v>
      </c>
      <c r="D477" s="232" t="str">
        <f>IF('WTR&amp;SWR'!C196="","",'WTR&amp;SWR'!C196)</f>
        <v/>
      </c>
      <c r="E477" s="232" t="str">
        <f>IF('WTR&amp;SWR'!D196="","",'WTR&amp;SWR'!D196)</f>
        <v/>
      </c>
      <c r="F477" s="232" t="str">
        <f>IF('WTR&amp;SWR'!E196="","",'WTR&amp;SWR'!E196)</f>
        <v/>
      </c>
      <c r="G477" s="232" t="str">
        <f>IF('WTR&amp;SWR'!F196="","",'WTR&amp;SWR'!F196)</f>
        <v/>
      </c>
      <c r="H477" s="232" t="str">
        <f>IF('WTR&amp;SWR'!G196="","",'WTR&amp;SWR'!G196)</f>
        <v/>
      </c>
      <c r="I477" s="232" t="str">
        <f>IF('WTR&amp;SWR'!H196="","",'WTR&amp;SWR'!H196)</f>
        <v/>
      </c>
      <c r="J477" s="232" t="str">
        <f>IF('WTR&amp;SWR'!I196="","",'WTR&amp;SWR'!I196)</f>
        <v/>
      </c>
      <c r="K477" s="232" t="str">
        <f>IF('WTR&amp;SWR'!J196="","",'WTR&amp;SWR'!J196)</f>
        <v/>
      </c>
      <c r="L477" s="232" t="str">
        <f>IF('WTR&amp;SWR'!K196="","",'WTR&amp;SWR'!K196)</f>
        <v/>
      </c>
      <c r="M477" s="232" t="str">
        <f>IF('WTR&amp;SWR'!L196="","",'WTR&amp;SWR'!L196)</f>
        <v/>
      </c>
      <c r="N477" s="232" t="str">
        <f>IF('WTR&amp;SWR'!M196="","",'WTR&amp;SWR'!M196)</f>
        <v/>
      </c>
      <c r="O477" s="232" t="str">
        <f>IF('WTR&amp;SWR'!N196="","",'WTR&amp;SWR'!N196)</f>
        <v/>
      </c>
      <c r="P477" s="232" t="str">
        <f>IF('WTR&amp;SWR'!O196="","",'WTR&amp;SWR'!O196)</f>
        <v/>
      </c>
      <c r="Q477" s="232" t="str">
        <f>IF('WTR&amp;SWR'!P196="","",'WTR&amp;SWR'!P196)</f>
        <v/>
      </c>
      <c r="R477" s="232" t="str">
        <f>IF('WTR&amp;SWR'!Q196="","",'WTR&amp;SWR'!Q196)</f>
        <v/>
      </c>
      <c r="S477" s="232" t="str">
        <f>IF('WTR&amp;SWR'!R196="","",'WTR&amp;SWR'!R196)</f>
        <v/>
      </c>
      <c r="T477" s="232" t="str">
        <f>IF('WTR&amp;SWR'!S196="","",'WTR&amp;SWR'!S196)</f>
        <v/>
      </c>
      <c r="U477" s="232"/>
      <c r="V477" s="232"/>
      <c r="W477" s="232"/>
      <c r="X477" s="232"/>
      <c r="Y477" s="232"/>
      <c r="Z477" s="232"/>
      <c r="AA477" s="221" t="str">
        <f>IF('WTR&amp;SWR'!AA196="","",'WTR&amp;SWR'!AA196)</f>
        <v/>
      </c>
      <c r="AB477" s="222" t="str">
        <f>IF('WTR&amp;SWR'!Z196="","",'WTR&amp;SWR'!Z196)</f>
        <v/>
      </c>
      <c r="AC477" s="222" t="str">
        <f>IF('WTR&amp;SWR'!AB196="","",'WTR&amp;SWR'!AB196)</f>
        <v/>
      </c>
      <c r="AD477" s="223" t="str">
        <f>IF('WTR&amp;SWR'!AC196="","",'WTR&amp;SWR'!AC196)</f>
        <v/>
      </c>
      <c r="AE477" s="224" t="str">
        <f>IF('WTR&amp;SWR'!AD196="","",'WTR&amp;SWR'!AD196)</f>
        <v/>
      </c>
      <c r="AF477" s="257" t="str">
        <f>IF('WTR&amp;SWR'!AE196="","",'WTR&amp;SWR'!AE196)</f>
        <v/>
      </c>
    </row>
    <row r="478" spans="1:32" x14ac:dyDescent="0.15">
      <c r="A478" s="313" t="str">
        <f>IF('WTR&amp;SWR'!AE197="","","Print")</f>
        <v/>
      </c>
      <c r="B478" s="236" t="str">
        <f>IF('WTR&amp;SWR'!A197="","",'WTR&amp;SWR'!A197)</f>
        <v>ADDITIONAL ITEM</v>
      </c>
      <c r="C478" s="232" t="str">
        <f>IF('WTR&amp;SWR'!B197="","",'WTR&amp;SWR'!B197)</f>
        <v>XX</v>
      </c>
      <c r="D478" s="232" t="str">
        <f>IF('WTR&amp;SWR'!C197="","",'WTR&amp;SWR'!C197)</f>
        <v/>
      </c>
      <c r="E478" s="232" t="str">
        <f>IF('WTR&amp;SWR'!D197="","",'WTR&amp;SWR'!D197)</f>
        <v/>
      </c>
      <c r="F478" s="232" t="str">
        <f>IF('WTR&amp;SWR'!E197="","",'WTR&amp;SWR'!E197)</f>
        <v/>
      </c>
      <c r="G478" s="232" t="str">
        <f>IF('WTR&amp;SWR'!F197="","",'WTR&amp;SWR'!F197)</f>
        <v/>
      </c>
      <c r="H478" s="232" t="str">
        <f>IF('WTR&amp;SWR'!G197="","",'WTR&amp;SWR'!G197)</f>
        <v/>
      </c>
      <c r="I478" s="232" t="str">
        <f>IF('WTR&amp;SWR'!H197="","",'WTR&amp;SWR'!H197)</f>
        <v/>
      </c>
      <c r="J478" s="232" t="str">
        <f>IF('WTR&amp;SWR'!I197="","",'WTR&amp;SWR'!I197)</f>
        <v/>
      </c>
      <c r="K478" s="232" t="str">
        <f>IF('WTR&amp;SWR'!J197="","",'WTR&amp;SWR'!J197)</f>
        <v/>
      </c>
      <c r="L478" s="232" t="str">
        <f>IF('WTR&amp;SWR'!K197="","",'WTR&amp;SWR'!K197)</f>
        <v/>
      </c>
      <c r="M478" s="232" t="str">
        <f>IF('WTR&amp;SWR'!L197="","",'WTR&amp;SWR'!L197)</f>
        <v/>
      </c>
      <c r="N478" s="232" t="str">
        <f>IF('WTR&amp;SWR'!M197="","",'WTR&amp;SWR'!M197)</f>
        <v/>
      </c>
      <c r="O478" s="232" t="str">
        <f>IF('WTR&amp;SWR'!N197="","",'WTR&amp;SWR'!N197)</f>
        <v/>
      </c>
      <c r="P478" s="232" t="str">
        <f>IF('WTR&amp;SWR'!O197="","",'WTR&amp;SWR'!O197)</f>
        <v/>
      </c>
      <c r="Q478" s="232" t="str">
        <f>IF('WTR&amp;SWR'!P197="","",'WTR&amp;SWR'!P197)</f>
        <v/>
      </c>
      <c r="R478" s="232" t="str">
        <f>IF('WTR&amp;SWR'!Q197="","",'WTR&amp;SWR'!Q197)</f>
        <v/>
      </c>
      <c r="S478" s="232" t="str">
        <f>IF('WTR&amp;SWR'!R197="","",'WTR&amp;SWR'!R197)</f>
        <v/>
      </c>
      <c r="T478" s="232" t="str">
        <f>IF('WTR&amp;SWR'!S197="","",'WTR&amp;SWR'!S197)</f>
        <v/>
      </c>
      <c r="U478" s="232"/>
      <c r="V478" s="232"/>
      <c r="W478" s="232"/>
      <c r="X478" s="232"/>
      <c r="Y478" s="232"/>
      <c r="Z478" s="232"/>
      <c r="AA478" s="221" t="str">
        <f>IF('WTR&amp;SWR'!AA197="","",'WTR&amp;SWR'!AA197)</f>
        <v/>
      </c>
      <c r="AB478" s="222" t="str">
        <f>IF('WTR&amp;SWR'!Z197="","",'WTR&amp;SWR'!Z197)</f>
        <v/>
      </c>
      <c r="AC478" s="222" t="str">
        <f>IF('WTR&amp;SWR'!AB197="","",'WTR&amp;SWR'!AB197)</f>
        <v/>
      </c>
      <c r="AD478" s="223" t="str">
        <f>IF('WTR&amp;SWR'!AC197="","",'WTR&amp;SWR'!AC197)</f>
        <v/>
      </c>
      <c r="AE478" s="224" t="str">
        <f>IF('WTR&amp;SWR'!AD197="","",'WTR&amp;SWR'!AD197)</f>
        <v/>
      </c>
      <c r="AF478" s="257" t="str">
        <f>IF('WTR&amp;SWR'!AE197="","",'WTR&amp;SWR'!AE197)</f>
        <v/>
      </c>
    </row>
    <row r="479" spans="1:32" x14ac:dyDescent="0.15">
      <c r="A479" s="313" t="str">
        <f>IF('WTR&amp;SWR'!AE198="","","Print")</f>
        <v/>
      </c>
      <c r="B479" s="236" t="str">
        <f>IF('WTR&amp;SWR'!A198="","",'WTR&amp;SWR'!A198)</f>
        <v>ADDITIONAL ITEM</v>
      </c>
      <c r="C479" s="232" t="str">
        <f>IF('WTR&amp;SWR'!B198="","",'WTR&amp;SWR'!B198)</f>
        <v>XX</v>
      </c>
      <c r="D479" s="232" t="str">
        <f>IF('WTR&amp;SWR'!C198="","",'WTR&amp;SWR'!C198)</f>
        <v/>
      </c>
      <c r="E479" s="232" t="str">
        <f>IF('WTR&amp;SWR'!D198="","",'WTR&amp;SWR'!D198)</f>
        <v/>
      </c>
      <c r="F479" s="232" t="str">
        <f>IF('WTR&amp;SWR'!E198="","",'WTR&amp;SWR'!E198)</f>
        <v/>
      </c>
      <c r="G479" s="232" t="str">
        <f>IF('WTR&amp;SWR'!F198="","",'WTR&amp;SWR'!F198)</f>
        <v/>
      </c>
      <c r="H479" s="232" t="str">
        <f>IF('WTR&amp;SWR'!G198="","",'WTR&amp;SWR'!G198)</f>
        <v/>
      </c>
      <c r="I479" s="232" t="str">
        <f>IF('WTR&amp;SWR'!H198="","",'WTR&amp;SWR'!H198)</f>
        <v/>
      </c>
      <c r="J479" s="232" t="str">
        <f>IF('WTR&amp;SWR'!I198="","",'WTR&amp;SWR'!I198)</f>
        <v/>
      </c>
      <c r="K479" s="232" t="str">
        <f>IF('WTR&amp;SWR'!J198="","",'WTR&amp;SWR'!J198)</f>
        <v/>
      </c>
      <c r="L479" s="232" t="str">
        <f>IF('WTR&amp;SWR'!K198="","",'WTR&amp;SWR'!K198)</f>
        <v/>
      </c>
      <c r="M479" s="232" t="str">
        <f>IF('WTR&amp;SWR'!L198="","",'WTR&amp;SWR'!L198)</f>
        <v/>
      </c>
      <c r="N479" s="232" t="str">
        <f>IF('WTR&amp;SWR'!M198="","",'WTR&amp;SWR'!M198)</f>
        <v/>
      </c>
      <c r="O479" s="232" t="str">
        <f>IF('WTR&amp;SWR'!N198="","",'WTR&amp;SWR'!N198)</f>
        <v/>
      </c>
      <c r="P479" s="232" t="str">
        <f>IF('WTR&amp;SWR'!O198="","",'WTR&amp;SWR'!O198)</f>
        <v/>
      </c>
      <c r="Q479" s="232" t="str">
        <f>IF('WTR&amp;SWR'!P198="","",'WTR&amp;SWR'!P198)</f>
        <v/>
      </c>
      <c r="R479" s="232" t="str">
        <f>IF('WTR&amp;SWR'!Q198="","",'WTR&amp;SWR'!Q198)</f>
        <v/>
      </c>
      <c r="S479" s="232" t="str">
        <f>IF('WTR&amp;SWR'!R198="","",'WTR&amp;SWR'!R198)</f>
        <v/>
      </c>
      <c r="T479" s="232" t="str">
        <f>IF('WTR&amp;SWR'!S198="","",'WTR&amp;SWR'!S198)</f>
        <v/>
      </c>
      <c r="U479" s="232"/>
      <c r="V479" s="232"/>
      <c r="W479" s="232"/>
      <c r="X479" s="232"/>
      <c r="Y479" s="232"/>
      <c r="Z479" s="232"/>
      <c r="AA479" s="221" t="str">
        <f>IF('WTR&amp;SWR'!AA198="","",'WTR&amp;SWR'!AA198)</f>
        <v/>
      </c>
      <c r="AB479" s="222" t="str">
        <f>IF('WTR&amp;SWR'!Z198="","",'WTR&amp;SWR'!Z198)</f>
        <v/>
      </c>
      <c r="AC479" s="222" t="str">
        <f>IF('WTR&amp;SWR'!AB198="","",'WTR&amp;SWR'!AB198)</f>
        <v/>
      </c>
      <c r="AD479" s="223" t="str">
        <f>IF('WTR&amp;SWR'!AC198="","",'WTR&amp;SWR'!AC198)</f>
        <v/>
      </c>
      <c r="AE479" s="224" t="str">
        <f>IF('WTR&amp;SWR'!AD198="","",'WTR&amp;SWR'!AD198)</f>
        <v/>
      </c>
      <c r="AF479" s="257" t="str">
        <f>IF('WTR&amp;SWR'!AE198="","",'WTR&amp;SWR'!AE198)</f>
        <v/>
      </c>
    </row>
    <row r="480" spans="1:32" x14ac:dyDescent="0.15">
      <c r="A480" s="313" t="str">
        <f>IF('WTR&amp;SWR'!AE199="","","Print")</f>
        <v/>
      </c>
      <c r="B480" s="236" t="str">
        <f>IF('WTR&amp;SWR'!A199="","",'WTR&amp;SWR'!A199)</f>
        <v>ADDITIONAL ITEM</v>
      </c>
      <c r="C480" s="232" t="str">
        <f>IF('WTR&amp;SWR'!B199="","",'WTR&amp;SWR'!B199)</f>
        <v>XX</v>
      </c>
      <c r="D480" s="232" t="str">
        <f>IF('WTR&amp;SWR'!C199="","",'WTR&amp;SWR'!C199)</f>
        <v/>
      </c>
      <c r="E480" s="232" t="str">
        <f>IF('WTR&amp;SWR'!D199="","",'WTR&amp;SWR'!D199)</f>
        <v/>
      </c>
      <c r="F480" s="232" t="str">
        <f>IF('WTR&amp;SWR'!E199="","",'WTR&amp;SWR'!E199)</f>
        <v/>
      </c>
      <c r="G480" s="232" t="str">
        <f>IF('WTR&amp;SWR'!F199="","",'WTR&amp;SWR'!F199)</f>
        <v/>
      </c>
      <c r="H480" s="232" t="str">
        <f>IF('WTR&amp;SWR'!G199="","",'WTR&amp;SWR'!G199)</f>
        <v/>
      </c>
      <c r="I480" s="232" t="str">
        <f>IF('WTR&amp;SWR'!H199="","",'WTR&amp;SWR'!H199)</f>
        <v/>
      </c>
      <c r="J480" s="232" t="str">
        <f>IF('WTR&amp;SWR'!I199="","",'WTR&amp;SWR'!I199)</f>
        <v/>
      </c>
      <c r="K480" s="232" t="str">
        <f>IF('WTR&amp;SWR'!J199="","",'WTR&amp;SWR'!J199)</f>
        <v/>
      </c>
      <c r="L480" s="232" t="str">
        <f>IF('WTR&amp;SWR'!K199="","",'WTR&amp;SWR'!K199)</f>
        <v/>
      </c>
      <c r="M480" s="232" t="str">
        <f>IF('WTR&amp;SWR'!L199="","",'WTR&amp;SWR'!L199)</f>
        <v/>
      </c>
      <c r="N480" s="232" t="str">
        <f>IF('WTR&amp;SWR'!M199="","",'WTR&amp;SWR'!M199)</f>
        <v/>
      </c>
      <c r="O480" s="232" t="str">
        <f>IF('WTR&amp;SWR'!N199="","",'WTR&amp;SWR'!N199)</f>
        <v/>
      </c>
      <c r="P480" s="232" t="str">
        <f>IF('WTR&amp;SWR'!O199="","",'WTR&amp;SWR'!O199)</f>
        <v/>
      </c>
      <c r="Q480" s="232" t="str">
        <f>IF('WTR&amp;SWR'!P199="","",'WTR&amp;SWR'!P199)</f>
        <v/>
      </c>
      <c r="R480" s="232" t="str">
        <f>IF('WTR&amp;SWR'!Q199="","",'WTR&amp;SWR'!Q199)</f>
        <v/>
      </c>
      <c r="S480" s="232" t="str">
        <f>IF('WTR&amp;SWR'!R199="","",'WTR&amp;SWR'!R199)</f>
        <v/>
      </c>
      <c r="T480" s="232" t="str">
        <f>IF('WTR&amp;SWR'!S199="","",'WTR&amp;SWR'!S199)</f>
        <v/>
      </c>
      <c r="U480" s="232"/>
      <c r="V480" s="232"/>
      <c r="W480" s="232"/>
      <c r="X480" s="232"/>
      <c r="Y480" s="232"/>
      <c r="Z480" s="232"/>
      <c r="AA480" s="221" t="str">
        <f>IF('WTR&amp;SWR'!AA199="","",'WTR&amp;SWR'!AA199)</f>
        <v/>
      </c>
      <c r="AB480" s="222" t="str">
        <f>IF('WTR&amp;SWR'!Z199="","",'WTR&amp;SWR'!Z199)</f>
        <v/>
      </c>
      <c r="AC480" s="222" t="str">
        <f>IF('WTR&amp;SWR'!AB199="","",'WTR&amp;SWR'!AB199)</f>
        <v/>
      </c>
      <c r="AD480" s="223" t="str">
        <f>IF('WTR&amp;SWR'!AC199="","",'WTR&amp;SWR'!AC199)</f>
        <v/>
      </c>
      <c r="AE480" s="224" t="str">
        <f>IF('WTR&amp;SWR'!AD199="","",'WTR&amp;SWR'!AD199)</f>
        <v/>
      </c>
      <c r="AF480" s="257" t="str">
        <f>IF('WTR&amp;SWR'!AE199="","",'WTR&amp;SWR'!AE199)</f>
        <v/>
      </c>
    </row>
    <row r="481" spans="1:32" x14ac:dyDescent="0.15">
      <c r="A481" s="313" t="str">
        <f>IF('WTR&amp;SWR'!AE200="","","Print")</f>
        <v/>
      </c>
      <c r="B481" s="236" t="str">
        <f>IF('WTR&amp;SWR'!A200="","",'WTR&amp;SWR'!A200)</f>
        <v>ADDITIONAL ITEM</v>
      </c>
      <c r="C481" s="232" t="str">
        <f>IF('WTR&amp;SWR'!B200="","",'WTR&amp;SWR'!B200)</f>
        <v>XX</v>
      </c>
      <c r="D481" s="232" t="str">
        <f>IF('WTR&amp;SWR'!C200="","",'WTR&amp;SWR'!C200)</f>
        <v/>
      </c>
      <c r="E481" s="232" t="str">
        <f>IF('WTR&amp;SWR'!D200="","",'WTR&amp;SWR'!D200)</f>
        <v/>
      </c>
      <c r="F481" s="232" t="str">
        <f>IF('WTR&amp;SWR'!E200="","",'WTR&amp;SWR'!E200)</f>
        <v/>
      </c>
      <c r="G481" s="232" t="str">
        <f>IF('WTR&amp;SWR'!F200="","",'WTR&amp;SWR'!F200)</f>
        <v/>
      </c>
      <c r="H481" s="232" t="str">
        <f>IF('WTR&amp;SWR'!G200="","",'WTR&amp;SWR'!G200)</f>
        <v/>
      </c>
      <c r="I481" s="232" t="str">
        <f>IF('WTR&amp;SWR'!H200="","",'WTR&amp;SWR'!H200)</f>
        <v/>
      </c>
      <c r="J481" s="232" t="str">
        <f>IF('WTR&amp;SWR'!I200="","",'WTR&amp;SWR'!I200)</f>
        <v/>
      </c>
      <c r="K481" s="232" t="str">
        <f>IF('WTR&amp;SWR'!J200="","",'WTR&amp;SWR'!J200)</f>
        <v/>
      </c>
      <c r="L481" s="232" t="str">
        <f>IF('WTR&amp;SWR'!K200="","",'WTR&amp;SWR'!K200)</f>
        <v/>
      </c>
      <c r="M481" s="232" t="str">
        <f>IF('WTR&amp;SWR'!L200="","",'WTR&amp;SWR'!L200)</f>
        <v/>
      </c>
      <c r="N481" s="232" t="str">
        <f>IF('WTR&amp;SWR'!M200="","",'WTR&amp;SWR'!M200)</f>
        <v/>
      </c>
      <c r="O481" s="232" t="str">
        <f>IF('WTR&amp;SWR'!N200="","",'WTR&amp;SWR'!N200)</f>
        <v/>
      </c>
      <c r="P481" s="232" t="str">
        <f>IF('WTR&amp;SWR'!O200="","",'WTR&amp;SWR'!O200)</f>
        <v/>
      </c>
      <c r="Q481" s="232" t="str">
        <f>IF('WTR&amp;SWR'!P200="","",'WTR&amp;SWR'!P200)</f>
        <v/>
      </c>
      <c r="R481" s="232" t="str">
        <f>IF('WTR&amp;SWR'!Q200="","",'WTR&amp;SWR'!Q200)</f>
        <v/>
      </c>
      <c r="S481" s="232" t="str">
        <f>IF('WTR&amp;SWR'!R200="","",'WTR&amp;SWR'!R200)</f>
        <v/>
      </c>
      <c r="T481" s="232" t="str">
        <f>IF('WTR&amp;SWR'!S200="","",'WTR&amp;SWR'!S200)</f>
        <v/>
      </c>
      <c r="U481" s="232"/>
      <c r="V481" s="232"/>
      <c r="W481" s="232"/>
      <c r="X481" s="232"/>
      <c r="Y481" s="232"/>
      <c r="Z481" s="232"/>
      <c r="AA481" s="221" t="str">
        <f>IF('WTR&amp;SWR'!AA200="","",'WTR&amp;SWR'!AA200)</f>
        <v/>
      </c>
      <c r="AB481" s="222" t="str">
        <f>IF('WTR&amp;SWR'!Z200="","",'WTR&amp;SWR'!Z200)</f>
        <v/>
      </c>
      <c r="AC481" s="222" t="str">
        <f>IF('WTR&amp;SWR'!AB200="","",'WTR&amp;SWR'!AB200)</f>
        <v/>
      </c>
      <c r="AD481" s="223" t="str">
        <f>IF('WTR&amp;SWR'!AC200="","",'WTR&amp;SWR'!AC200)</f>
        <v/>
      </c>
      <c r="AE481" s="224" t="str">
        <f>IF('WTR&amp;SWR'!AD200="","",'WTR&amp;SWR'!AD200)</f>
        <v/>
      </c>
      <c r="AF481" s="257" t="str">
        <f>IF('WTR&amp;SWR'!AE200="","",'WTR&amp;SWR'!AE200)</f>
        <v/>
      </c>
    </row>
    <row r="482" spans="1:32" x14ac:dyDescent="0.15">
      <c r="A482" s="313" t="str">
        <f>IF(AF482&gt;0,"Print","")</f>
        <v/>
      </c>
      <c r="B482" s="238"/>
      <c r="C482" s="238"/>
      <c r="D482" s="238"/>
      <c r="E482" s="238"/>
      <c r="F482" s="238"/>
      <c r="G482" s="238"/>
      <c r="H482" s="238"/>
      <c r="I482" s="238"/>
      <c r="J482" s="238"/>
      <c r="K482" s="238"/>
      <c r="L482" s="238"/>
      <c r="M482" s="238"/>
      <c r="N482" s="238"/>
      <c r="O482" s="238"/>
      <c r="P482" s="238"/>
      <c r="Q482" s="238"/>
      <c r="R482" s="238"/>
      <c r="S482" s="238"/>
      <c r="T482" s="238"/>
      <c r="U482" s="238"/>
      <c r="V482" s="238"/>
      <c r="W482" s="238"/>
      <c r="X482" s="238"/>
      <c r="Y482" s="238"/>
      <c r="Z482" s="238"/>
      <c r="AA482" s="227"/>
      <c r="AB482" s="238"/>
      <c r="AC482" s="238"/>
      <c r="AD482" s="228"/>
      <c r="AE482" s="229" t="str">
        <f>IF('WTR&amp;SWR'!AD201="","",'WTR&amp;SWR'!AD201)</f>
        <v>SUBTOTAL:</v>
      </c>
      <c r="AF482" s="374" t="str">
        <f>IF('WTR&amp;SWR'!AE201="","",'WTR&amp;SWR'!AE201)</f>
        <v/>
      </c>
    </row>
    <row r="483" spans="1:32" x14ac:dyDescent="0.15">
      <c r="A483" s="313" t="str">
        <f>IF(AF484&gt;0,"Print","")</f>
        <v/>
      </c>
      <c r="B483" s="240"/>
      <c r="C483" s="240"/>
      <c r="D483" s="240"/>
      <c r="E483" s="240"/>
      <c r="F483" s="240"/>
      <c r="G483" s="240"/>
      <c r="H483" s="240"/>
      <c r="I483" s="240"/>
      <c r="J483" s="240"/>
      <c r="K483" s="240"/>
      <c r="L483" s="240"/>
      <c r="M483" s="240"/>
      <c r="N483" s="240"/>
      <c r="O483" s="240"/>
      <c r="P483" s="240"/>
      <c r="Q483" s="240"/>
      <c r="R483" s="240"/>
      <c r="S483" s="240"/>
      <c r="T483" s="240"/>
      <c r="U483" s="240"/>
      <c r="V483" s="240"/>
      <c r="W483" s="240"/>
      <c r="X483" s="240"/>
      <c r="Y483" s="240"/>
      <c r="Z483" s="240"/>
      <c r="AA483" s="194"/>
      <c r="AB483" s="240"/>
      <c r="AC483" s="240"/>
      <c r="AD483" s="211"/>
      <c r="AE483" s="212"/>
      <c r="AF483" s="374"/>
    </row>
    <row r="484" spans="1:32" x14ac:dyDescent="0.25">
      <c r="A484" s="313" t="str">
        <f>IF(AF484&gt;0,"Print","")</f>
        <v/>
      </c>
      <c r="B484" s="139"/>
      <c r="C484" s="68"/>
      <c r="D484" s="68"/>
      <c r="E484" s="68"/>
      <c r="F484" s="68"/>
      <c r="G484" s="68"/>
      <c r="H484" s="68"/>
      <c r="I484" s="68"/>
      <c r="J484" s="68"/>
      <c r="K484" s="68"/>
      <c r="L484" s="68"/>
      <c r="M484" s="68"/>
      <c r="N484" s="68"/>
      <c r="O484" s="68"/>
      <c r="P484" s="68"/>
      <c r="Q484" s="68"/>
      <c r="R484" s="68"/>
      <c r="S484" s="68"/>
      <c r="T484" s="68"/>
      <c r="U484" s="68"/>
      <c r="V484" s="68"/>
      <c r="W484" s="68"/>
      <c r="X484" s="68"/>
      <c r="Y484" s="68"/>
      <c r="Z484" s="68"/>
      <c r="AA484" s="243"/>
      <c r="AB484" s="68"/>
      <c r="AC484" s="68"/>
      <c r="AE484" s="263" t="s">
        <v>267</v>
      </c>
      <c r="AF484" s="344">
        <f>'WTR&amp;SWR'!AE13</f>
        <v>0</v>
      </c>
    </row>
    <row r="485" spans="1:32" x14ac:dyDescent="0.15">
      <c r="A485" s="313" t="str">
        <f>IF(AF484&gt;0,"Print","")</f>
        <v/>
      </c>
      <c r="B485" s="139"/>
      <c r="C485" s="68"/>
      <c r="D485" s="68"/>
      <c r="E485" s="68"/>
      <c r="F485" s="68"/>
      <c r="G485" s="68"/>
      <c r="H485" s="68"/>
      <c r="I485" s="68"/>
      <c r="J485" s="68"/>
      <c r="K485" s="68"/>
      <c r="L485" s="68"/>
      <c r="M485" s="68"/>
      <c r="N485" s="68"/>
      <c r="O485" s="68"/>
      <c r="P485" s="68"/>
      <c r="Q485" s="68"/>
      <c r="R485" s="68"/>
      <c r="S485" s="68"/>
      <c r="T485" s="68"/>
      <c r="U485" s="68"/>
      <c r="V485" s="68"/>
      <c r="W485" s="68"/>
      <c r="X485" s="68"/>
      <c r="Y485" s="68"/>
      <c r="Z485" s="68"/>
      <c r="AA485" s="243"/>
      <c r="AB485" s="68"/>
      <c r="AC485" s="68"/>
      <c r="AD485" s="241"/>
      <c r="AE485" s="241"/>
      <c r="AF485" s="375"/>
    </row>
    <row r="486" spans="1:32" x14ac:dyDescent="0.15">
      <c r="A486" s="313" t="str">
        <f>IF(AF530&gt;0,"Print","")</f>
        <v/>
      </c>
      <c r="B486" s="327" t="str">
        <f>' MISC'!F10</f>
        <v xml:space="preserve">SECTION 6-MISCELLANEOUS </v>
      </c>
      <c r="C486" s="241"/>
      <c r="D486" s="241"/>
      <c r="E486" s="234"/>
      <c r="F486" s="241"/>
      <c r="G486" s="195"/>
      <c r="H486" s="248"/>
      <c r="I486" s="195"/>
      <c r="J486" s="334"/>
      <c r="K486" s="241"/>
      <c r="L486" s="241"/>
      <c r="M486" s="234"/>
      <c r="N486" s="241"/>
      <c r="O486" s="195"/>
      <c r="P486" s="248"/>
      <c r="Q486" s="195"/>
      <c r="R486" s="334"/>
      <c r="S486" s="241"/>
      <c r="T486" s="241"/>
      <c r="U486" s="234"/>
      <c r="V486" s="241"/>
      <c r="W486" s="195"/>
      <c r="X486" s="248"/>
      <c r="Y486" s="195"/>
      <c r="Z486" s="334"/>
      <c r="AA486" s="241"/>
      <c r="AB486" s="241"/>
      <c r="AC486" s="234"/>
      <c r="AD486" s="241"/>
      <c r="AE486" s="195"/>
      <c r="AF486" s="343"/>
    </row>
    <row r="487" spans="1:32" ht="19.5" thickBot="1" x14ac:dyDescent="0.2">
      <c r="A487" s="312" t="str">
        <f>IF(AF528&gt;0,"Print","")</f>
        <v/>
      </c>
      <c r="B487" s="328"/>
      <c r="C487" s="333"/>
      <c r="D487" s="333"/>
      <c r="E487" s="333"/>
      <c r="F487" s="333"/>
      <c r="G487" s="333"/>
      <c r="H487" s="333"/>
      <c r="I487" s="333"/>
      <c r="J487" s="333"/>
      <c r="K487" s="333"/>
      <c r="L487" s="333"/>
      <c r="M487" s="333"/>
      <c r="N487" s="333"/>
      <c r="O487" s="333"/>
      <c r="P487" s="333"/>
      <c r="Q487" s="333"/>
      <c r="R487" s="333"/>
      <c r="S487" s="333"/>
      <c r="T487" s="333"/>
      <c r="U487" s="333"/>
      <c r="V487" s="333"/>
      <c r="W487" s="333"/>
      <c r="X487" s="333"/>
      <c r="Y487" s="333"/>
      <c r="Z487" s="333"/>
      <c r="AA487" s="336"/>
      <c r="AB487" s="333"/>
      <c r="AC487" s="333"/>
      <c r="AD487" s="208"/>
      <c r="AE487" s="208"/>
      <c r="AF487" s="260"/>
    </row>
    <row r="488" spans="1:32" ht="19.5" thickTop="1" x14ac:dyDescent="0.15">
      <c r="A488" s="312" t="str">
        <f>IF(AF528&gt;0,"Print","")</f>
        <v/>
      </c>
      <c r="B488" s="244" t="str">
        <f>IF(' MISC'!A19="","",' MISC'!A19)</f>
        <v>MISCELLANEOUS ITEMS</v>
      </c>
      <c r="C488" s="244"/>
      <c r="D488" s="244"/>
      <c r="E488" s="244"/>
      <c r="F488" s="244"/>
      <c r="G488" s="244"/>
      <c r="H488" s="244"/>
      <c r="I488" s="244"/>
      <c r="J488" s="244"/>
      <c r="K488" s="244"/>
      <c r="L488" s="244"/>
      <c r="M488" s="244"/>
      <c r="N488" s="244"/>
      <c r="O488" s="244"/>
      <c r="P488" s="244"/>
      <c r="Q488" s="244"/>
      <c r="R488" s="244"/>
      <c r="S488" s="244"/>
      <c r="T488" s="244"/>
      <c r="U488" s="244"/>
      <c r="V488" s="244"/>
      <c r="W488" s="244"/>
      <c r="X488" s="244"/>
      <c r="Y488" s="244"/>
      <c r="Z488" s="244"/>
      <c r="AA488" s="243"/>
      <c r="AB488" s="68"/>
      <c r="AC488" s="68"/>
      <c r="AD488" s="195"/>
      <c r="AE488" s="195"/>
      <c r="AF488" s="253"/>
    </row>
    <row r="489" spans="1:32" x14ac:dyDescent="0.15">
      <c r="A489" s="312" t="str">
        <f>IF(' MISC'!AE20="","","Print")</f>
        <v/>
      </c>
      <c r="B489" s="349" t="str">
        <f>IF(' MISC'!A20="","",' MISC'!A20)</f>
        <v>VEHICULAR BRIDGE</v>
      </c>
      <c r="C489" s="350" t="str">
        <f>IF(' MISC'!B20="","",' MISC'!B20)</f>
        <v>SF</v>
      </c>
      <c r="D489" s="350" t="str">
        <f>IF(' MISC'!C20="","",' MISC'!C20)</f>
        <v/>
      </c>
      <c r="E489" s="350" t="str">
        <f>IF(' MISC'!D20="","",' MISC'!D20)</f>
        <v/>
      </c>
      <c r="F489" s="350" t="str">
        <f>IF(' MISC'!E20="","",' MISC'!E20)</f>
        <v/>
      </c>
      <c r="G489" s="350" t="str">
        <f>IF(' MISC'!F20="","",' MISC'!F20)</f>
        <v/>
      </c>
      <c r="H489" s="350" t="str">
        <f>IF(' MISC'!G20="","",' MISC'!G20)</f>
        <v/>
      </c>
      <c r="I489" s="350" t="str">
        <f>IF(' MISC'!H20="","",' MISC'!H20)</f>
        <v/>
      </c>
      <c r="J489" s="350" t="str">
        <f>IF(' MISC'!I20="","",' MISC'!I20)</f>
        <v/>
      </c>
      <c r="K489" s="350" t="str">
        <f>IF(' MISC'!J20="","",' MISC'!J20)</f>
        <v/>
      </c>
      <c r="L489" s="350" t="str">
        <f>IF(' MISC'!K20="","",' MISC'!K20)</f>
        <v/>
      </c>
      <c r="M489" s="350" t="str">
        <f>IF(' MISC'!L20="","",' MISC'!L20)</f>
        <v/>
      </c>
      <c r="N489" s="350" t="str">
        <f>IF(' MISC'!M20="","",' MISC'!M20)</f>
        <v/>
      </c>
      <c r="O489" s="350" t="str">
        <f>IF(' MISC'!N20="","",' MISC'!N20)</f>
        <v/>
      </c>
      <c r="P489" s="350" t="str">
        <f>IF(' MISC'!O20="","",' MISC'!O20)</f>
        <v/>
      </c>
      <c r="Q489" s="350" t="str">
        <f>IF(' MISC'!P20="","",' MISC'!P20)</f>
        <v/>
      </c>
      <c r="R489" s="350" t="str">
        <f>IF(' MISC'!Q20="","",' MISC'!Q20)</f>
        <v/>
      </c>
      <c r="S489" s="350" t="str">
        <f>IF(' MISC'!R20="","",' MISC'!R20)</f>
        <v/>
      </c>
      <c r="T489" s="350" t="str">
        <f>IF(' MISC'!S20="","",' MISC'!S20)</f>
        <v/>
      </c>
      <c r="U489" s="350"/>
      <c r="V489" s="350"/>
      <c r="W489" s="350"/>
      <c r="X489" s="350"/>
      <c r="Y489" s="350"/>
      <c r="Z489" s="350"/>
      <c r="AA489" s="351" t="str">
        <f>IF(' MISC'!AA20="","",' MISC'!AA20)</f>
        <v/>
      </c>
      <c r="AB489" s="350" t="str">
        <f>IF(' MISC'!Z20="","",' MISC'!Z20)</f>
        <v/>
      </c>
      <c r="AC489" s="350" t="str">
        <f>IF(' MISC'!AB20="","",' MISC'!AB20)</f>
        <v/>
      </c>
      <c r="AD489" s="7">
        <f>IF(' MISC'!AC20="","",' MISC'!AC20)</f>
        <v>352</v>
      </c>
      <c r="AE489" s="352" t="str">
        <f>IF(' MISC'!AD20="","",' MISC'!AD20)</f>
        <v/>
      </c>
      <c r="AF489" s="353" t="str">
        <f>IF(' MISC'!AE20="","",' MISC'!AE20)</f>
        <v/>
      </c>
    </row>
    <row r="490" spans="1:32" x14ac:dyDescent="0.15">
      <c r="A490" s="313" t="str">
        <f>IF(' MISC'!AE21="","","Print")</f>
        <v/>
      </c>
      <c r="B490" s="236" t="str">
        <f>IF(' MISC'!A21="","",' MISC'!A21)</f>
        <v>PEDESTRIAN BRIDGE</v>
      </c>
      <c r="C490" s="232" t="str">
        <f>IF(' MISC'!B21="","",' MISC'!B21)</f>
        <v>SF</v>
      </c>
      <c r="D490" s="232" t="str">
        <f>IF(' MISC'!C21="","",' MISC'!C21)</f>
        <v/>
      </c>
      <c r="E490" s="232" t="str">
        <f>IF(' MISC'!D21="","",' MISC'!D21)</f>
        <v/>
      </c>
      <c r="F490" s="232" t="str">
        <f>IF(' MISC'!E21="","",' MISC'!E21)</f>
        <v/>
      </c>
      <c r="G490" s="232" t="str">
        <f>IF(' MISC'!F21="","",' MISC'!F21)</f>
        <v/>
      </c>
      <c r="H490" s="232" t="str">
        <f>IF(' MISC'!G21="","",' MISC'!G21)</f>
        <v/>
      </c>
      <c r="I490" s="232" t="str">
        <f>IF(' MISC'!H21="","",' MISC'!H21)</f>
        <v/>
      </c>
      <c r="J490" s="232" t="str">
        <f>IF(' MISC'!I21="","",' MISC'!I21)</f>
        <v/>
      </c>
      <c r="K490" s="232" t="str">
        <f>IF(' MISC'!J21="","",' MISC'!J21)</f>
        <v/>
      </c>
      <c r="L490" s="232" t="str">
        <f>IF(' MISC'!K21="","",' MISC'!K21)</f>
        <v/>
      </c>
      <c r="M490" s="232" t="str">
        <f>IF(' MISC'!L21="","",' MISC'!L21)</f>
        <v/>
      </c>
      <c r="N490" s="232" t="str">
        <f>IF(' MISC'!M21="","",' MISC'!M21)</f>
        <v/>
      </c>
      <c r="O490" s="232" t="str">
        <f>IF(' MISC'!N21="","",' MISC'!N21)</f>
        <v/>
      </c>
      <c r="P490" s="232" t="str">
        <f>IF(' MISC'!O21="","",' MISC'!O21)</f>
        <v/>
      </c>
      <c r="Q490" s="232" t="str">
        <f>IF(' MISC'!P21="","",' MISC'!P21)</f>
        <v/>
      </c>
      <c r="R490" s="232" t="str">
        <f>IF(' MISC'!Q21="","",' MISC'!Q21)</f>
        <v/>
      </c>
      <c r="S490" s="232" t="str">
        <f>IF(' MISC'!R21="","",' MISC'!R21)</f>
        <v/>
      </c>
      <c r="T490" s="232" t="str">
        <f>IF(' MISC'!S21="","",' MISC'!S21)</f>
        <v/>
      </c>
      <c r="U490" s="232"/>
      <c r="V490" s="232"/>
      <c r="W490" s="232"/>
      <c r="X490" s="232"/>
      <c r="Y490" s="232"/>
      <c r="Z490" s="232"/>
      <c r="AA490" s="221" t="str">
        <f>IF(' MISC'!AA21="","",' MISC'!AA21)</f>
        <v/>
      </c>
      <c r="AB490" s="232" t="str">
        <f>IF(' MISC'!Z21="","",' MISC'!Z21)</f>
        <v/>
      </c>
      <c r="AC490" s="232" t="str">
        <f>IF(' MISC'!AB21="","",' MISC'!AB21)</f>
        <v/>
      </c>
      <c r="AD490" s="223">
        <f>IF(' MISC'!AC21="","",' MISC'!AC21)</f>
        <v>320</v>
      </c>
      <c r="AE490" s="224" t="str">
        <f>IF(' MISC'!AD21="","",' MISC'!AD21)</f>
        <v/>
      </c>
      <c r="AF490" s="257" t="str">
        <f>IF(' MISC'!AE21="","",' MISC'!AE21)</f>
        <v/>
      </c>
    </row>
    <row r="491" spans="1:32" x14ac:dyDescent="0.15">
      <c r="A491" s="313" t="str">
        <f>IF(' MISC'!AE22="","","Print")</f>
        <v/>
      </c>
      <c r="B491" s="236" t="str">
        <f>IF(' MISC'!A22="","",' MISC'!A22)</f>
        <v>CRASH CUSHION (G.R.E.A.T.)</v>
      </c>
      <c r="C491" s="232" t="str">
        <f>IF(' MISC'!B22="","",' MISC'!B22)</f>
        <v>EA</v>
      </c>
      <c r="D491" s="232" t="str">
        <f>IF(' MISC'!C22="","",' MISC'!C22)</f>
        <v/>
      </c>
      <c r="E491" s="232" t="str">
        <f>IF(' MISC'!D22="","",' MISC'!D22)</f>
        <v/>
      </c>
      <c r="F491" s="232" t="str">
        <f>IF(' MISC'!E22="","",' MISC'!E22)</f>
        <v/>
      </c>
      <c r="G491" s="232" t="str">
        <f>IF(' MISC'!F22="","",' MISC'!F22)</f>
        <v/>
      </c>
      <c r="H491" s="232" t="str">
        <f>IF(' MISC'!G22="","",' MISC'!G22)</f>
        <v/>
      </c>
      <c r="I491" s="232" t="str">
        <f>IF(' MISC'!H22="","",' MISC'!H22)</f>
        <v/>
      </c>
      <c r="J491" s="232" t="str">
        <f>IF(' MISC'!I22="","",' MISC'!I22)</f>
        <v/>
      </c>
      <c r="K491" s="232" t="str">
        <f>IF(' MISC'!J22="","",' MISC'!J22)</f>
        <v/>
      </c>
      <c r="L491" s="232" t="str">
        <f>IF(' MISC'!K22="","",' MISC'!K22)</f>
        <v/>
      </c>
      <c r="M491" s="232" t="str">
        <f>IF(' MISC'!L22="","",' MISC'!L22)</f>
        <v/>
      </c>
      <c r="N491" s="232" t="str">
        <f>IF(' MISC'!M22="","",' MISC'!M22)</f>
        <v/>
      </c>
      <c r="O491" s="232" t="str">
        <f>IF(' MISC'!N22="","",' MISC'!N22)</f>
        <v/>
      </c>
      <c r="P491" s="232" t="str">
        <f>IF(' MISC'!O22="","",' MISC'!O22)</f>
        <v/>
      </c>
      <c r="Q491" s="232" t="str">
        <f>IF(' MISC'!P22="","",' MISC'!P22)</f>
        <v/>
      </c>
      <c r="R491" s="232" t="str">
        <f>IF(' MISC'!Q22="","",' MISC'!Q22)</f>
        <v/>
      </c>
      <c r="S491" s="232" t="str">
        <f>IF(' MISC'!R22="","",' MISC'!R22)</f>
        <v/>
      </c>
      <c r="T491" s="232" t="str">
        <f>IF(' MISC'!S22="","",' MISC'!S22)</f>
        <v/>
      </c>
      <c r="U491" s="232"/>
      <c r="V491" s="232"/>
      <c r="W491" s="232"/>
      <c r="X491" s="232"/>
      <c r="Y491" s="232"/>
      <c r="Z491" s="232"/>
      <c r="AA491" s="221" t="str">
        <f>IF(' MISC'!AA22="","",' MISC'!AA22)</f>
        <v/>
      </c>
      <c r="AB491" s="222" t="str">
        <f>IF(' MISC'!Z22="","",' MISC'!Z22)</f>
        <v/>
      </c>
      <c r="AC491" s="222" t="str">
        <f>IF(' MISC'!AB22="","",' MISC'!AB22)</f>
        <v/>
      </c>
      <c r="AD491" s="223">
        <f>IF(' MISC'!AC22="","",' MISC'!AC22)</f>
        <v>47104</v>
      </c>
      <c r="AE491" s="224" t="str">
        <f>IF(' MISC'!AD22="","",' MISC'!AD22)</f>
        <v/>
      </c>
      <c r="AF491" s="257" t="str">
        <f>IF(' MISC'!AE22="","",' MISC'!AE22)</f>
        <v/>
      </c>
    </row>
    <row r="492" spans="1:32" x14ac:dyDescent="0.15">
      <c r="A492" s="313" t="str">
        <f>IF(' MISC'!AE23="","","Print")</f>
        <v/>
      </c>
      <c r="B492" s="236" t="str">
        <f>IF(' MISC'!A23="","",' MISC'!A23)</f>
        <v>EXCAVATION (FOR STRUCTURES)</v>
      </c>
      <c r="C492" s="232" t="str">
        <f>IF(' MISC'!B23="","",' MISC'!B23)</f>
        <v>CY</v>
      </c>
      <c r="D492" s="232" t="str">
        <f>IF(' MISC'!C23="","",' MISC'!C23)</f>
        <v/>
      </c>
      <c r="E492" s="232" t="str">
        <f>IF(' MISC'!D23="","",' MISC'!D23)</f>
        <v/>
      </c>
      <c r="F492" s="232" t="str">
        <f>IF(' MISC'!E23="","",' MISC'!E23)</f>
        <v/>
      </c>
      <c r="G492" s="232" t="str">
        <f>IF(' MISC'!F23="","",' MISC'!F23)</f>
        <v/>
      </c>
      <c r="H492" s="232" t="str">
        <f>IF(' MISC'!G23="","",' MISC'!G23)</f>
        <v/>
      </c>
      <c r="I492" s="232" t="str">
        <f>IF(' MISC'!H23="","",' MISC'!H23)</f>
        <v/>
      </c>
      <c r="J492" s="232" t="str">
        <f>IF(' MISC'!I23="","",' MISC'!I23)</f>
        <v/>
      </c>
      <c r="K492" s="232" t="str">
        <f>IF(' MISC'!J23="","",' MISC'!J23)</f>
        <v/>
      </c>
      <c r="L492" s="232" t="str">
        <f>IF(' MISC'!K23="","",' MISC'!K23)</f>
        <v/>
      </c>
      <c r="M492" s="232" t="str">
        <f>IF(' MISC'!L23="","",' MISC'!L23)</f>
        <v/>
      </c>
      <c r="N492" s="232" t="str">
        <f>IF(' MISC'!M23="","",' MISC'!M23)</f>
        <v/>
      </c>
      <c r="O492" s="232" t="str">
        <f>IF(' MISC'!N23="","",' MISC'!N23)</f>
        <v/>
      </c>
      <c r="P492" s="232" t="str">
        <f>IF(' MISC'!O23="","",' MISC'!O23)</f>
        <v/>
      </c>
      <c r="Q492" s="232" t="str">
        <f>IF(' MISC'!P23="","",' MISC'!P23)</f>
        <v/>
      </c>
      <c r="R492" s="232" t="str">
        <f>IF(' MISC'!Q23="","",' MISC'!Q23)</f>
        <v/>
      </c>
      <c r="S492" s="232" t="str">
        <f>IF(' MISC'!R23="","",' MISC'!R23)</f>
        <v/>
      </c>
      <c r="T492" s="232" t="str">
        <f>IF(' MISC'!S23="","",' MISC'!S23)</f>
        <v/>
      </c>
      <c r="U492" s="232"/>
      <c r="V492" s="232"/>
      <c r="W492" s="232"/>
      <c r="X492" s="232"/>
      <c r="Y492" s="232"/>
      <c r="Z492" s="232"/>
      <c r="AA492" s="221" t="str">
        <f>IF(' MISC'!AA23="","",' MISC'!AA23)</f>
        <v/>
      </c>
      <c r="AB492" s="222" t="str">
        <f>IF(' MISC'!Z23="","",' MISC'!Z23)</f>
        <v/>
      </c>
      <c r="AC492" s="222" t="str">
        <f>IF(' MISC'!AB23="","",' MISC'!AB23)</f>
        <v/>
      </c>
      <c r="AD492" s="223">
        <f>IF(' MISC'!AC23="","",' MISC'!AC23)</f>
        <v>39.68</v>
      </c>
      <c r="AE492" s="224" t="str">
        <f>IF(' MISC'!AD23="","",' MISC'!AD23)</f>
        <v/>
      </c>
      <c r="AF492" s="257" t="str">
        <f>IF(' MISC'!AE23="","",' MISC'!AE23)</f>
        <v/>
      </c>
    </row>
    <row r="493" spans="1:32" x14ac:dyDescent="0.15">
      <c r="A493" s="313" t="str">
        <f>IF(' MISC'!AE24="","","Print")</f>
        <v/>
      </c>
      <c r="B493" s="236" t="str">
        <f>IF(' MISC'!A24="","",' MISC'!A24)</f>
        <v>FENCE, PER M-6 (4' HIGH CHAIN LINK)</v>
      </c>
      <c r="C493" s="232" t="str">
        <f>IF(' MISC'!B24="","",' MISC'!B24)</f>
        <v>LF</v>
      </c>
      <c r="D493" s="232" t="str">
        <f>IF(' MISC'!C24="","",' MISC'!C24)</f>
        <v/>
      </c>
      <c r="E493" s="232" t="str">
        <f>IF(' MISC'!D24="","",' MISC'!D24)</f>
        <v/>
      </c>
      <c r="F493" s="232" t="str">
        <f>IF(' MISC'!E24="","",' MISC'!E24)</f>
        <v/>
      </c>
      <c r="G493" s="232" t="str">
        <f>IF(' MISC'!F24="","",' MISC'!F24)</f>
        <v/>
      </c>
      <c r="H493" s="232" t="str">
        <f>IF(' MISC'!G24="","",' MISC'!G24)</f>
        <v/>
      </c>
      <c r="I493" s="232" t="str">
        <f>IF(' MISC'!H24="","",' MISC'!H24)</f>
        <v/>
      </c>
      <c r="J493" s="232" t="str">
        <f>IF(' MISC'!I24="","",' MISC'!I24)</f>
        <v/>
      </c>
      <c r="K493" s="232" t="str">
        <f>IF(' MISC'!J24="","",' MISC'!J24)</f>
        <v/>
      </c>
      <c r="L493" s="232" t="str">
        <f>IF(' MISC'!K24="","",' MISC'!K24)</f>
        <v/>
      </c>
      <c r="M493" s="232" t="str">
        <f>IF(' MISC'!L24="","",' MISC'!L24)</f>
        <v/>
      </c>
      <c r="N493" s="232" t="str">
        <f>IF(' MISC'!M24="","",' MISC'!M24)</f>
        <v/>
      </c>
      <c r="O493" s="232" t="str">
        <f>IF(' MISC'!N24="","",' MISC'!N24)</f>
        <v/>
      </c>
      <c r="P493" s="232" t="str">
        <f>IF(' MISC'!O24="","",' MISC'!O24)</f>
        <v/>
      </c>
      <c r="Q493" s="232" t="str">
        <f>IF(' MISC'!P24="","",' MISC'!P24)</f>
        <v/>
      </c>
      <c r="R493" s="232" t="str">
        <f>IF(' MISC'!Q24="","",' MISC'!Q24)</f>
        <v/>
      </c>
      <c r="S493" s="232" t="str">
        <f>IF(' MISC'!R24="","",' MISC'!R24)</f>
        <v/>
      </c>
      <c r="T493" s="232" t="str">
        <f>IF(' MISC'!S24="","",' MISC'!S24)</f>
        <v/>
      </c>
      <c r="U493" s="232"/>
      <c r="V493" s="232"/>
      <c r="W493" s="232"/>
      <c r="X493" s="232"/>
      <c r="Y493" s="232"/>
      <c r="Z493" s="232"/>
      <c r="AA493" s="221" t="str">
        <f>IF(' MISC'!AA24="","",' MISC'!AA24)</f>
        <v/>
      </c>
      <c r="AB493" s="232" t="str">
        <f>IF(' MISC'!Z24="","",' MISC'!Z24)</f>
        <v/>
      </c>
      <c r="AC493" s="232" t="str">
        <f>IF(' MISC'!AB24="","",' MISC'!AB24)</f>
        <v/>
      </c>
      <c r="AD493" s="223">
        <f>IF(' MISC'!AC24="","",' MISC'!AC24)</f>
        <v>16</v>
      </c>
      <c r="AE493" s="224" t="str">
        <f>IF(' MISC'!AD24="","",' MISC'!AD24)</f>
        <v/>
      </c>
      <c r="AF493" s="257" t="str">
        <f>IF(' MISC'!AE24="","",' MISC'!AE24)</f>
        <v/>
      </c>
    </row>
    <row r="494" spans="1:32" x14ac:dyDescent="0.15">
      <c r="A494" s="313" t="str">
        <f>IF(' MISC'!AE25="","","Print")</f>
        <v/>
      </c>
      <c r="B494" s="236" t="str">
        <f>IF(' MISC'!A25="","",' MISC'!A25)</f>
        <v>FENCE, PER M-6 (5' HIGH CHAIN LINK)</v>
      </c>
      <c r="C494" s="232" t="str">
        <f>IF(' MISC'!B25="","",' MISC'!B25)</f>
        <v>LF</v>
      </c>
      <c r="D494" s="232" t="str">
        <f>IF(' MISC'!C25="","",' MISC'!C25)</f>
        <v/>
      </c>
      <c r="E494" s="232" t="str">
        <f>IF(' MISC'!D25="","",' MISC'!D25)</f>
        <v/>
      </c>
      <c r="F494" s="232" t="str">
        <f>IF(' MISC'!E25="","",' MISC'!E25)</f>
        <v/>
      </c>
      <c r="G494" s="232" t="str">
        <f>IF(' MISC'!F25="","",' MISC'!F25)</f>
        <v/>
      </c>
      <c r="H494" s="232" t="str">
        <f>IF(' MISC'!G25="","",' MISC'!G25)</f>
        <v/>
      </c>
      <c r="I494" s="232" t="str">
        <f>IF(' MISC'!H25="","",' MISC'!H25)</f>
        <v/>
      </c>
      <c r="J494" s="232" t="str">
        <f>IF(' MISC'!I25="","",' MISC'!I25)</f>
        <v/>
      </c>
      <c r="K494" s="232" t="str">
        <f>IF(' MISC'!J25="","",' MISC'!J25)</f>
        <v/>
      </c>
      <c r="L494" s="232" t="str">
        <f>IF(' MISC'!K25="","",' MISC'!K25)</f>
        <v/>
      </c>
      <c r="M494" s="232" t="str">
        <f>IF(' MISC'!L25="","",' MISC'!L25)</f>
        <v/>
      </c>
      <c r="N494" s="232" t="str">
        <f>IF(' MISC'!M25="","",' MISC'!M25)</f>
        <v/>
      </c>
      <c r="O494" s="232" t="str">
        <f>IF(' MISC'!N25="","",' MISC'!N25)</f>
        <v/>
      </c>
      <c r="P494" s="232" t="str">
        <f>IF(' MISC'!O25="","",' MISC'!O25)</f>
        <v/>
      </c>
      <c r="Q494" s="232" t="str">
        <f>IF(' MISC'!P25="","",' MISC'!P25)</f>
        <v/>
      </c>
      <c r="R494" s="232" t="str">
        <f>IF(' MISC'!Q25="","",' MISC'!Q25)</f>
        <v/>
      </c>
      <c r="S494" s="232" t="str">
        <f>IF(' MISC'!R25="","",' MISC'!R25)</f>
        <v/>
      </c>
      <c r="T494" s="232" t="str">
        <f>IF(' MISC'!S25="","",' MISC'!S25)</f>
        <v/>
      </c>
      <c r="U494" s="232"/>
      <c r="V494" s="232"/>
      <c r="W494" s="232"/>
      <c r="X494" s="232"/>
      <c r="Y494" s="232"/>
      <c r="Z494" s="232"/>
      <c r="AA494" s="221" t="str">
        <f>IF(' MISC'!AA25="","",' MISC'!AA25)</f>
        <v/>
      </c>
      <c r="AB494" s="232" t="str">
        <f>IF(' MISC'!Z25="","",' MISC'!Z25)</f>
        <v/>
      </c>
      <c r="AC494" s="232" t="str">
        <f>IF(' MISC'!AB25="","",' MISC'!AB25)</f>
        <v/>
      </c>
      <c r="AD494" s="223">
        <f>IF(' MISC'!AC25="","",' MISC'!AC25)</f>
        <v>17.920000000000002</v>
      </c>
      <c r="AE494" s="224" t="str">
        <f>IF(' MISC'!AD25="","",' MISC'!AD25)</f>
        <v/>
      </c>
      <c r="AF494" s="257" t="str">
        <f>IF(' MISC'!AE25="","",' MISC'!AE25)</f>
        <v/>
      </c>
    </row>
    <row r="495" spans="1:32" x14ac:dyDescent="0.15">
      <c r="A495" s="313" t="str">
        <f>IF(' MISC'!AE26="","","Print")</f>
        <v/>
      </c>
      <c r="B495" s="236" t="str">
        <f>IF(' MISC'!A26="","",' MISC'!A26)</f>
        <v>FENCE, PER M-6 (6' HIGH CHAIN LINK)</v>
      </c>
      <c r="C495" s="232" t="str">
        <f>IF(' MISC'!B26="","",' MISC'!B26)</f>
        <v>LF</v>
      </c>
      <c r="D495" s="232" t="str">
        <f>IF(' MISC'!C26="","",' MISC'!C26)</f>
        <v/>
      </c>
      <c r="E495" s="232" t="str">
        <f>IF(' MISC'!D26="","",' MISC'!D26)</f>
        <v/>
      </c>
      <c r="F495" s="232" t="str">
        <f>IF(' MISC'!E26="","",' MISC'!E26)</f>
        <v/>
      </c>
      <c r="G495" s="232" t="str">
        <f>IF(' MISC'!F26="","",' MISC'!F26)</f>
        <v/>
      </c>
      <c r="H495" s="232" t="str">
        <f>IF(' MISC'!G26="","",' MISC'!G26)</f>
        <v/>
      </c>
      <c r="I495" s="232" t="str">
        <f>IF(' MISC'!H26="","",' MISC'!H26)</f>
        <v/>
      </c>
      <c r="J495" s="232" t="str">
        <f>IF(' MISC'!I26="","",' MISC'!I26)</f>
        <v/>
      </c>
      <c r="K495" s="232" t="str">
        <f>IF(' MISC'!J26="","",' MISC'!J26)</f>
        <v/>
      </c>
      <c r="L495" s="232" t="str">
        <f>IF(' MISC'!K26="","",' MISC'!K26)</f>
        <v/>
      </c>
      <c r="M495" s="232" t="str">
        <f>IF(' MISC'!L26="","",' MISC'!L26)</f>
        <v/>
      </c>
      <c r="N495" s="232" t="str">
        <f>IF(' MISC'!M26="","",' MISC'!M26)</f>
        <v/>
      </c>
      <c r="O495" s="232" t="str">
        <f>IF(' MISC'!N26="","",' MISC'!N26)</f>
        <v/>
      </c>
      <c r="P495" s="232" t="str">
        <f>IF(' MISC'!O26="","",' MISC'!O26)</f>
        <v/>
      </c>
      <c r="Q495" s="232" t="str">
        <f>IF(' MISC'!P26="","",' MISC'!P26)</f>
        <v/>
      </c>
      <c r="R495" s="232" t="str">
        <f>IF(' MISC'!Q26="","",' MISC'!Q26)</f>
        <v/>
      </c>
      <c r="S495" s="232" t="str">
        <f>IF(' MISC'!R26="","",' MISC'!R26)</f>
        <v/>
      </c>
      <c r="T495" s="232" t="str">
        <f>IF(' MISC'!S26="","",' MISC'!S26)</f>
        <v/>
      </c>
      <c r="U495" s="232"/>
      <c r="V495" s="232"/>
      <c r="W495" s="232"/>
      <c r="X495" s="232"/>
      <c r="Y495" s="232"/>
      <c r="Z495" s="232"/>
      <c r="AA495" s="221" t="str">
        <f>IF(' MISC'!AA26="","",' MISC'!AA26)</f>
        <v/>
      </c>
      <c r="AB495" s="232" t="str">
        <f>IF(' MISC'!Z26="","",' MISC'!Z26)</f>
        <v/>
      </c>
      <c r="AC495" s="232" t="str">
        <f>IF(' MISC'!AB26="","",' MISC'!AB26)</f>
        <v/>
      </c>
      <c r="AD495" s="223">
        <f>IF(' MISC'!AC26="","",' MISC'!AC26)</f>
        <v>20.48</v>
      </c>
      <c r="AE495" s="224" t="str">
        <f>IF(' MISC'!AD26="","",' MISC'!AD26)</f>
        <v/>
      </c>
      <c r="AF495" s="257" t="str">
        <f>IF(' MISC'!AE26="","",' MISC'!AE26)</f>
        <v/>
      </c>
    </row>
    <row r="496" spans="1:32" x14ac:dyDescent="0.15">
      <c r="A496" s="313" t="str">
        <f>IF(' MISC'!AE27="","","Print")</f>
        <v/>
      </c>
      <c r="B496" s="236" t="str">
        <f>IF(' MISC'!A27="","",' MISC'!A27)</f>
        <v>GUARD RAIL METAL BEAM, PER M-30</v>
      </c>
      <c r="C496" s="232" t="str">
        <f>IF(' MISC'!B27="","",' MISC'!B27)</f>
        <v>LF</v>
      </c>
      <c r="D496" s="232" t="str">
        <f>IF(' MISC'!C27="","",' MISC'!C27)</f>
        <v/>
      </c>
      <c r="E496" s="232" t="str">
        <f>IF(' MISC'!D27="","",' MISC'!D27)</f>
        <v/>
      </c>
      <c r="F496" s="232" t="str">
        <f>IF(' MISC'!E27="","",' MISC'!E27)</f>
        <v/>
      </c>
      <c r="G496" s="232" t="str">
        <f>IF(' MISC'!F27="","",' MISC'!F27)</f>
        <v/>
      </c>
      <c r="H496" s="232" t="str">
        <f>IF(' MISC'!G27="","",' MISC'!G27)</f>
        <v/>
      </c>
      <c r="I496" s="232" t="str">
        <f>IF(' MISC'!H27="","",' MISC'!H27)</f>
        <v/>
      </c>
      <c r="J496" s="232" t="str">
        <f>IF(' MISC'!I27="","",' MISC'!I27)</f>
        <v/>
      </c>
      <c r="K496" s="232" t="str">
        <f>IF(' MISC'!J27="","",' MISC'!J27)</f>
        <v/>
      </c>
      <c r="L496" s="232" t="str">
        <f>IF(' MISC'!K27="","",' MISC'!K27)</f>
        <v/>
      </c>
      <c r="M496" s="232" t="str">
        <f>IF(' MISC'!L27="","",' MISC'!L27)</f>
        <v/>
      </c>
      <c r="N496" s="232" t="str">
        <f>IF(' MISC'!M27="","",' MISC'!M27)</f>
        <v/>
      </c>
      <c r="O496" s="232" t="str">
        <f>IF(' MISC'!N27="","",' MISC'!N27)</f>
        <v/>
      </c>
      <c r="P496" s="232" t="str">
        <f>IF(' MISC'!O27="","",' MISC'!O27)</f>
        <v/>
      </c>
      <c r="Q496" s="232" t="str">
        <f>IF(' MISC'!P27="","",' MISC'!P27)</f>
        <v/>
      </c>
      <c r="R496" s="232" t="str">
        <f>IF(' MISC'!Q27="","",' MISC'!Q27)</f>
        <v/>
      </c>
      <c r="S496" s="232" t="str">
        <f>IF(' MISC'!R27="","",' MISC'!R27)</f>
        <v/>
      </c>
      <c r="T496" s="232" t="str">
        <f>IF(' MISC'!S27="","",' MISC'!S27)</f>
        <v/>
      </c>
      <c r="U496" s="232"/>
      <c r="V496" s="232"/>
      <c r="W496" s="232"/>
      <c r="X496" s="232"/>
      <c r="Y496" s="232"/>
      <c r="Z496" s="232"/>
      <c r="AA496" s="221" t="str">
        <f>IF(' MISC'!AA27="","",' MISC'!AA27)</f>
        <v/>
      </c>
      <c r="AB496" s="232" t="str">
        <f>IF(' MISC'!Z27="","",' MISC'!Z27)</f>
        <v/>
      </c>
      <c r="AC496" s="232" t="str">
        <f>IF(' MISC'!AB27="","",' MISC'!AB27)</f>
        <v/>
      </c>
      <c r="AD496" s="223">
        <f>IF(' MISC'!AC27="","",' MISC'!AC27)</f>
        <v>38.4</v>
      </c>
      <c r="AE496" s="224" t="str">
        <f>IF(' MISC'!AD27="","",' MISC'!AD27)</f>
        <v/>
      </c>
      <c r="AF496" s="257" t="str">
        <f>IF(' MISC'!AE27="","",' MISC'!AE27)</f>
        <v/>
      </c>
    </row>
    <row r="497" spans="1:32" x14ac:dyDescent="0.15">
      <c r="A497" s="313" t="str">
        <f>IF(' MISC'!AE28="","","Print")</f>
        <v/>
      </c>
      <c r="B497" s="236" t="str">
        <f>IF(' MISC'!A28="","",' MISC'!A28)</f>
        <v>GUARD RAIL POST, PER M-9</v>
      </c>
      <c r="C497" s="232" t="str">
        <f>IF(' MISC'!B28="","",' MISC'!B28)</f>
        <v>EA</v>
      </c>
      <c r="D497" s="232" t="str">
        <f>IF(' MISC'!C28="","",' MISC'!C28)</f>
        <v/>
      </c>
      <c r="E497" s="232" t="str">
        <f>IF(' MISC'!D28="","",' MISC'!D28)</f>
        <v/>
      </c>
      <c r="F497" s="232" t="str">
        <f>IF(' MISC'!E28="","",' MISC'!E28)</f>
        <v/>
      </c>
      <c r="G497" s="232" t="str">
        <f>IF(' MISC'!F28="","",' MISC'!F28)</f>
        <v/>
      </c>
      <c r="H497" s="232" t="str">
        <f>IF(' MISC'!G28="","",' MISC'!G28)</f>
        <v/>
      </c>
      <c r="I497" s="232" t="str">
        <f>IF(' MISC'!H28="","",' MISC'!H28)</f>
        <v/>
      </c>
      <c r="J497" s="232" t="str">
        <f>IF(' MISC'!I28="","",' MISC'!I28)</f>
        <v/>
      </c>
      <c r="K497" s="232" t="str">
        <f>IF(' MISC'!J28="","",' MISC'!J28)</f>
        <v/>
      </c>
      <c r="L497" s="232" t="str">
        <f>IF(' MISC'!K28="","",' MISC'!K28)</f>
        <v/>
      </c>
      <c r="M497" s="232" t="str">
        <f>IF(' MISC'!L28="","",' MISC'!L28)</f>
        <v/>
      </c>
      <c r="N497" s="232" t="str">
        <f>IF(' MISC'!M28="","",' MISC'!M28)</f>
        <v/>
      </c>
      <c r="O497" s="232" t="str">
        <f>IF(' MISC'!N28="","",' MISC'!N28)</f>
        <v/>
      </c>
      <c r="P497" s="232" t="str">
        <f>IF(' MISC'!O28="","",' MISC'!O28)</f>
        <v/>
      </c>
      <c r="Q497" s="232" t="str">
        <f>IF(' MISC'!P28="","",' MISC'!P28)</f>
        <v/>
      </c>
      <c r="R497" s="232" t="str">
        <f>IF(' MISC'!Q28="","",' MISC'!Q28)</f>
        <v/>
      </c>
      <c r="S497" s="232" t="str">
        <f>IF(' MISC'!R28="","",' MISC'!R28)</f>
        <v/>
      </c>
      <c r="T497" s="232" t="str">
        <f>IF(' MISC'!S28="","",' MISC'!S28)</f>
        <v/>
      </c>
      <c r="U497" s="232"/>
      <c r="V497" s="232"/>
      <c r="W497" s="232"/>
      <c r="X497" s="232"/>
      <c r="Y497" s="232"/>
      <c r="Z497" s="232"/>
      <c r="AA497" s="221" t="str">
        <f>IF(' MISC'!AA28="","",' MISC'!AA28)</f>
        <v/>
      </c>
      <c r="AB497" s="222" t="str">
        <f>IF(' MISC'!Z28="","",' MISC'!Z28)</f>
        <v/>
      </c>
      <c r="AC497" s="222" t="str">
        <f>IF(' MISC'!AB28="","",' MISC'!AB28)</f>
        <v/>
      </c>
      <c r="AD497" s="223">
        <f>IF(' MISC'!AC28="","",' MISC'!AC28)</f>
        <v>307.2</v>
      </c>
      <c r="AE497" s="224" t="str">
        <f>IF(' MISC'!AD28="","",' MISC'!AD28)</f>
        <v/>
      </c>
      <c r="AF497" s="257" t="str">
        <f>IF(' MISC'!AE28="","",' MISC'!AE28)</f>
        <v/>
      </c>
    </row>
    <row r="498" spans="1:32" x14ac:dyDescent="0.15">
      <c r="A498" s="313" t="str">
        <f>IF(' MISC'!AE29="","","Print")</f>
        <v/>
      </c>
      <c r="B498" s="236" t="str">
        <f>IF(' MISC'!A29="","",' MISC'!A29)</f>
        <v>GUARD BARRICADE, PER M-9</v>
      </c>
      <c r="C498" s="232" t="str">
        <f>IF(' MISC'!B29="","",' MISC'!B29)</f>
        <v>EA</v>
      </c>
      <c r="D498" s="232" t="str">
        <f>IF(' MISC'!C29="","",' MISC'!C29)</f>
        <v/>
      </c>
      <c r="E498" s="232" t="str">
        <f>IF(' MISC'!D29="","",' MISC'!D29)</f>
        <v/>
      </c>
      <c r="F498" s="232" t="str">
        <f>IF(' MISC'!E29="","",' MISC'!E29)</f>
        <v/>
      </c>
      <c r="G498" s="232" t="str">
        <f>IF(' MISC'!F29="","",' MISC'!F29)</f>
        <v/>
      </c>
      <c r="H498" s="232" t="str">
        <f>IF(' MISC'!G29="","",' MISC'!G29)</f>
        <v/>
      </c>
      <c r="I498" s="232" t="str">
        <f>IF(' MISC'!H29="","",' MISC'!H29)</f>
        <v/>
      </c>
      <c r="J498" s="232" t="str">
        <f>IF(' MISC'!I29="","",' MISC'!I29)</f>
        <v/>
      </c>
      <c r="K498" s="232" t="str">
        <f>IF(' MISC'!J29="","",' MISC'!J29)</f>
        <v/>
      </c>
      <c r="L498" s="232" t="str">
        <f>IF(' MISC'!K29="","",' MISC'!K29)</f>
        <v/>
      </c>
      <c r="M498" s="232" t="str">
        <f>IF(' MISC'!L29="","",' MISC'!L29)</f>
        <v/>
      </c>
      <c r="N498" s="232" t="str">
        <f>IF(' MISC'!M29="","",' MISC'!M29)</f>
        <v/>
      </c>
      <c r="O498" s="232" t="str">
        <f>IF(' MISC'!N29="","",' MISC'!N29)</f>
        <v/>
      </c>
      <c r="P498" s="232" t="str">
        <f>IF(' MISC'!O29="","",' MISC'!O29)</f>
        <v/>
      </c>
      <c r="Q498" s="232" t="str">
        <f>IF(' MISC'!P29="","",' MISC'!P29)</f>
        <v/>
      </c>
      <c r="R498" s="232" t="str">
        <f>IF(' MISC'!Q29="","",' MISC'!Q29)</f>
        <v/>
      </c>
      <c r="S498" s="232" t="str">
        <f>IF(' MISC'!R29="","",' MISC'!R29)</f>
        <v/>
      </c>
      <c r="T498" s="232" t="str">
        <f>IF(' MISC'!S29="","",' MISC'!S29)</f>
        <v/>
      </c>
      <c r="U498" s="232"/>
      <c r="V498" s="232"/>
      <c r="W498" s="232"/>
      <c r="X498" s="232"/>
      <c r="Y498" s="232"/>
      <c r="Z498" s="232"/>
      <c r="AA498" s="221" t="str">
        <f>IF(' MISC'!AA29="","",' MISC'!AA29)</f>
        <v/>
      </c>
      <c r="AB498" s="222" t="str">
        <f>IF(' MISC'!Z29="","",' MISC'!Z29)</f>
        <v/>
      </c>
      <c r="AC498" s="222" t="str">
        <f>IF(' MISC'!AB29="","",' MISC'!AB29)</f>
        <v/>
      </c>
      <c r="AD498" s="223">
        <f>IF(' MISC'!AC29="","",' MISC'!AC29)</f>
        <v>576</v>
      </c>
      <c r="AE498" s="224" t="str">
        <f>IF(' MISC'!AD29="","",' MISC'!AD29)</f>
        <v/>
      </c>
      <c r="AF498" s="257" t="str">
        <f>IF(' MISC'!AE29="","",' MISC'!AE29)</f>
        <v/>
      </c>
    </row>
    <row r="499" spans="1:32" x14ac:dyDescent="0.15">
      <c r="A499" s="313" t="str">
        <f>IF(' MISC'!AE30="","","Print")</f>
        <v/>
      </c>
      <c r="B499" s="236" t="str">
        <f>IF(' MISC'!A30="","",' MISC'!A30)</f>
        <v>PCC MEDIAN BARRIER (TYPE 50)</v>
      </c>
      <c r="C499" s="232" t="str">
        <f>IF(' MISC'!B30="","",' MISC'!B30)</f>
        <v>EA</v>
      </c>
      <c r="D499" s="232" t="str">
        <f>IF(' MISC'!C30="","",' MISC'!C30)</f>
        <v/>
      </c>
      <c r="E499" s="232" t="str">
        <f>IF(' MISC'!D30="","",' MISC'!D30)</f>
        <v/>
      </c>
      <c r="F499" s="232" t="str">
        <f>IF(' MISC'!E30="","",' MISC'!E30)</f>
        <v/>
      </c>
      <c r="G499" s="232" t="str">
        <f>IF(' MISC'!F30="","",' MISC'!F30)</f>
        <v/>
      </c>
      <c r="H499" s="232" t="str">
        <f>IF(' MISC'!G30="","",' MISC'!G30)</f>
        <v/>
      </c>
      <c r="I499" s="232" t="str">
        <f>IF(' MISC'!H30="","",' MISC'!H30)</f>
        <v/>
      </c>
      <c r="J499" s="232" t="str">
        <f>IF(' MISC'!I30="","",' MISC'!I30)</f>
        <v/>
      </c>
      <c r="K499" s="232" t="str">
        <f>IF(' MISC'!J30="","",' MISC'!J30)</f>
        <v/>
      </c>
      <c r="L499" s="232" t="str">
        <f>IF(' MISC'!K30="","",' MISC'!K30)</f>
        <v/>
      </c>
      <c r="M499" s="232" t="str">
        <f>IF(' MISC'!L30="","",' MISC'!L30)</f>
        <v/>
      </c>
      <c r="N499" s="232" t="str">
        <f>IF(' MISC'!M30="","",' MISC'!M30)</f>
        <v/>
      </c>
      <c r="O499" s="232" t="str">
        <f>IF(' MISC'!N30="","",' MISC'!N30)</f>
        <v/>
      </c>
      <c r="P499" s="232" t="str">
        <f>IF(' MISC'!O30="","",' MISC'!O30)</f>
        <v/>
      </c>
      <c r="Q499" s="232" t="str">
        <f>IF(' MISC'!P30="","",' MISC'!P30)</f>
        <v/>
      </c>
      <c r="R499" s="232" t="str">
        <f>IF(' MISC'!Q30="","",' MISC'!Q30)</f>
        <v/>
      </c>
      <c r="S499" s="232" t="str">
        <f>IF(' MISC'!R30="","",' MISC'!R30)</f>
        <v/>
      </c>
      <c r="T499" s="232" t="str">
        <f>IF(' MISC'!S30="","",' MISC'!S30)</f>
        <v/>
      </c>
      <c r="U499" s="232"/>
      <c r="V499" s="232"/>
      <c r="W499" s="232"/>
      <c r="X499" s="232"/>
      <c r="Y499" s="232"/>
      <c r="Z499" s="232"/>
      <c r="AA499" s="221" t="str">
        <f>IF(' MISC'!AA30="","",' MISC'!AA30)</f>
        <v/>
      </c>
      <c r="AB499" s="222" t="str">
        <f>IF(' MISC'!Z30="","",' MISC'!Z30)</f>
        <v/>
      </c>
      <c r="AC499" s="222" t="str">
        <f>IF(' MISC'!AB30="","",' MISC'!AB30)</f>
        <v/>
      </c>
      <c r="AD499" s="223">
        <f>IF(' MISC'!AC30="","",' MISC'!AC30)</f>
        <v>70.400000000000006</v>
      </c>
      <c r="AE499" s="224" t="str">
        <f>IF(' MISC'!AD30="","",' MISC'!AD30)</f>
        <v/>
      </c>
      <c r="AF499" s="257" t="str">
        <f>IF(' MISC'!AE30="","",' MISC'!AE30)</f>
        <v/>
      </c>
    </row>
    <row r="500" spans="1:32" x14ac:dyDescent="0.15">
      <c r="A500" s="313" t="str">
        <f>IF(' MISC'!AE31="","","Print")</f>
        <v/>
      </c>
      <c r="B500" s="236" t="str">
        <f>IF(' MISC'!A31="","",' MISC'!A31)</f>
        <v>SAW CUT EXISTING (AC/PCC)</v>
      </c>
      <c r="C500" s="232" t="str">
        <f>IF(' MISC'!B31="","",' MISC'!B31)</f>
        <v>LF</v>
      </c>
      <c r="D500" s="232" t="str">
        <f>IF(' MISC'!C31="","",' MISC'!C31)</f>
        <v/>
      </c>
      <c r="E500" s="232" t="str">
        <f>IF(' MISC'!D31="","",' MISC'!D31)</f>
        <v/>
      </c>
      <c r="F500" s="232" t="str">
        <f>IF(' MISC'!E31="","",' MISC'!E31)</f>
        <v/>
      </c>
      <c r="G500" s="232" t="str">
        <f>IF(' MISC'!F31="","",' MISC'!F31)</f>
        <v/>
      </c>
      <c r="H500" s="232" t="str">
        <f>IF(' MISC'!G31="","",' MISC'!G31)</f>
        <v/>
      </c>
      <c r="I500" s="232" t="str">
        <f>IF(' MISC'!H31="","",' MISC'!H31)</f>
        <v/>
      </c>
      <c r="J500" s="232" t="str">
        <f>IF(' MISC'!I31="","",' MISC'!I31)</f>
        <v/>
      </c>
      <c r="K500" s="232" t="str">
        <f>IF(' MISC'!J31="","",' MISC'!J31)</f>
        <v/>
      </c>
      <c r="L500" s="232" t="str">
        <f>IF(' MISC'!K31="","",' MISC'!K31)</f>
        <v/>
      </c>
      <c r="M500" s="232" t="str">
        <f>IF(' MISC'!L31="","",' MISC'!L31)</f>
        <v/>
      </c>
      <c r="N500" s="232" t="str">
        <f>IF(' MISC'!M31="","",' MISC'!M31)</f>
        <v/>
      </c>
      <c r="O500" s="232" t="str">
        <f>IF(' MISC'!N31="","",' MISC'!N31)</f>
        <v/>
      </c>
      <c r="P500" s="232" t="str">
        <f>IF(' MISC'!O31="","",' MISC'!O31)</f>
        <v/>
      </c>
      <c r="Q500" s="232" t="str">
        <f>IF(' MISC'!P31="","",' MISC'!P31)</f>
        <v/>
      </c>
      <c r="R500" s="232" t="str">
        <f>IF(' MISC'!Q31="","",' MISC'!Q31)</f>
        <v/>
      </c>
      <c r="S500" s="232" t="str">
        <f>IF(' MISC'!R31="","",' MISC'!R31)</f>
        <v/>
      </c>
      <c r="T500" s="232" t="str">
        <f>IF(' MISC'!S31="","",' MISC'!S31)</f>
        <v/>
      </c>
      <c r="U500" s="232"/>
      <c r="V500" s="232"/>
      <c r="W500" s="232"/>
      <c r="X500" s="232"/>
      <c r="Y500" s="232"/>
      <c r="Z500" s="232"/>
      <c r="AA500" s="221" t="str">
        <f>IF(' MISC'!AA31="","",' MISC'!AA31)</f>
        <v/>
      </c>
      <c r="AB500" s="232" t="str">
        <f>IF(' MISC'!Z31="","",' MISC'!Z31)</f>
        <v/>
      </c>
      <c r="AC500" s="232" t="str">
        <f>IF(' MISC'!AB31="","",' MISC'!AB31)</f>
        <v/>
      </c>
      <c r="AD500" s="223">
        <f>IF(' MISC'!AC31="","",' MISC'!AC31)</f>
        <v>5.12</v>
      </c>
      <c r="AE500" s="224" t="str">
        <f>IF(' MISC'!AD31="","",' MISC'!AD31)</f>
        <v/>
      </c>
      <c r="AF500" s="257" t="str">
        <f>IF(' MISC'!AE31="","",' MISC'!AE31)</f>
        <v/>
      </c>
    </row>
    <row r="501" spans="1:32" x14ac:dyDescent="0.15">
      <c r="A501" s="313" t="str">
        <f>IF(' MISC'!AE32="","","Print")</f>
        <v/>
      </c>
      <c r="B501" s="236" t="str">
        <f>IF(' MISC'!A32="","",' MISC'!A32)</f>
        <v>TRENCH SHORING (5'-10' DEEP)</v>
      </c>
      <c r="C501" s="232" t="str">
        <f>IF(' MISC'!B32="","",' MISC'!B32)</f>
        <v>LF</v>
      </c>
      <c r="D501" s="232" t="str">
        <f>IF(' MISC'!C32="","",' MISC'!C32)</f>
        <v/>
      </c>
      <c r="E501" s="232" t="str">
        <f>IF(' MISC'!D32="","",' MISC'!D32)</f>
        <v/>
      </c>
      <c r="F501" s="232" t="str">
        <f>IF(' MISC'!E32="","",' MISC'!E32)</f>
        <v/>
      </c>
      <c r="G501" s="232" t="str">
        <f>IF(' MISC'!F32="","",' MISC'!F32)</f>
        <v/>
      </c>
      <c r="H501" s="232" t="str">
        <f>IF(' MISC'!G32="","",' MISC'!G32)</f>
        <v/>
      </c>
      <c r="I501" s="232" t="str">
        <f>IF(' MISC'!H32="","",' MISC'!H32)</f>
        <v/>
      </c>
      <c r="J501" s="232" t="str">
        <f>IF(' MISC'!I32="","",' MISC'!I32)</f>
        <v/>
      </c>
      <c r="K501" s="232" t="str">
        <f>IF(' MISC'!J32="","",' MISC'!J32)</f>
        <v/>
      </c>
      <c r="L501" s="232" t="str">
        <f>IF(' MISC'!K32="","",' MISC'!K32)</f>
        <v/>
      </c>
      <c r="M501" s="232" t="str">
        <f>IF(' MISC'!L32="","",' MISC'!L32)</f>
        <v/>
      </c>
      <c r="N501" s="232" t="str">
        <f>IF(' MISC'!M32="","",' MISC'!M32)</f>
        <v/>
      </c>
      <c r="O501" s="232" t="str">
        <f>IF(' MISC'!N32="","",' MISC'!N32)</f>
        <v/>
      </c>
      <c r="P501" s="232" t="str">
        <f>IF(' MISC'!O32="","",' MISC'!O32)</f>
        <v/>
      </c>
      <c r="Q501" s="232" t="str">
        <f>IF(' MISC'!P32="","",' MISC'!P32)</f>
        <v/>
      </c>
      <c r="R501" s="232" t="str">
        <f>IF(' MISC'!Q32="","",' MISC'!Q32)</f>
        <v/>
      </c>
      <c r="S501" s="232" t="str">
        <f>IF(' MISC'!R32="","",' MISC'!R32)</f>
        <v/>
      </c>
      <c r="T501" s="232" t="str">
        <f>IF(' MISC'!S32="","",' MISC'!S32)</f>
        <v/>
      </c>
      <c r="U501" s="232"/>
      <c r="V501" s="232"/>
      <c r="W501" s="232"/>
      <c r="X501" s="232"/>
      <c r="Y501" s="232"/>
      <c r="Z501" s="232"/>
      <c r="AA501" s="221" t="str">
        <f>IF(' MISC'!AA32="","",' MISC'!AA32)</f>
        <v/>
      </c>
      <c r="AB501" s="232" t="str">
        <f>IF(' MISC'!Z32="","",' MISC'!Z32)</f>
        <v/>
      </c>
      <c r="AC501" s="232" t="str">
        <f>IF(' MISC'!AB32="","",' MISC'!AB32)</f>
        <v/>
      </c>
      <c r="AD501" s="223">
        <f>IF(' MISC'!AC32="","",' MISC'!AC32)</f>
        <v>14.34</v>
      </c>
      <c r="AE501" s="224" t="str">
        <f>IF(' MISC'!AD32="","",' MISC'!AD32)</f>
        <v/>
      </c>
      <c r="AF501" s="257" t="str">
        <f>IF(' MISC'!AE32="","",' MISC'!AE32)</f>
        <v/>
      </c>
    </row>
    <row r="502" spans="1:32" x14ac:dyDescent="0.15">
      <c r="A502" s="313" t="str">
        <f>IF(' MISC'!AE33="","","Print")</f>
        <v/>
      </c>
      <c r="B502" s="236" t="str">
        <f>IF(' MISC'!A33="","",' MISC'!A33)</f>
        <v>TRENCH SHORING (11'-15' DEEP)</v>
      </c>
      <c r="C502" s="232" t="str">
        <f>IF(' MISC'!B33="","",' MISC'!B33)</f>
        <v>LF</v>
      </c>
      <c r="D502" s="232" t="str">
        <f>IF(' MISC'!C33="","",' MISC'!C33)</f>
        <v/>
      </c>
      <c r="E502" s="232" t="str">
        <f>IF(' MISC'!D33="","",' MISC'!D33)</f>
        <v/>
      </c>
      <c r="F502" s="232" t="str">
        <f>IF(' MISC'!E33="","",' MISC'!E33)</f>
        <v/>
      </c>
      <c r="G502" s="232" t="str">
        <f>IF(' MISC'!F33="","",' MISC'!F33)</f>
        <v/>
      </c>
      <c r="H502" s="232" t="str">
        <f>IF(' MISC'!G33="","",' MISC'!G33)</f>
        <v/>
      </c>
      <c r="I502" s="232" t="str">
        <f>IF(' MISC'!H33="","",' MISC'!H33)</f>
        <v/>
      </c>
      <c r="J502" s="232" t="str">
        <f>IF(' MISC'!I33="","",' MISC'!I33)</f>
        <v/>
      </c>
      <c r="K502" s="232" t="str">
        <f>IF(' MISC'!J33="","",' MISC'!J33)</f>
        <v/>
      </c>
      <c r="L502" s="232" t="str">
        <f>IF(' MISC'!K33="","",' MISC'!K33)</f>
        <v/>
      </c>
      <c r="M502" s="232" t="str">
        <f>IF(' MISC'!L33="","",' MISC'!L33)</f>
        <v/>
      </c>
      <c r="N502" s="232" t="str">
        <f>IF(' MISC'!M33="","",' MISC'!M33)</f>
        <v/>
      </c>
      <c r="O502" s="232" t="str">
        <f>IF(' MISC'!N33="","",' MISC'!N33)</f>
        <v/>
      </c>
      <c r="P502" s="232" t="str">
        <f>IF(' MISC'!O33="","",' MISC'!O33)</f>
        <v/>
      </c>
      <c r="Q502" s="232" t="str">
        <f>IF(' MISC'!P33="","",' MISC'!P33)</f>
        <v/>
      </c>
      <c r="R502" s="232" t="str">
        <f>IF(' MISC'!Q33="","",' MISC'!Q33)</f>
        <v/>
      </c>
      <c r="S502" s="232" t="str">
        <f>IF(' MISC'!R33="","",' MISC'!R33)</f>
        <v/>
      </c>
      <c r="T502" s="232" t="str">
        <f>IF(' MISC'!S33="","",' MISC'!S33)</f>
        <v/>
      </c>
      <c r="U502" s="232"/>
      <c r="V502" s="232"/>
      <c r="W502" s="232"/>
      <c r="X502" s="232"/>
      <c r="Y502" s="232"/>
      <c r="Z502" s="232"/>
      <c r="AA502" s="221" t="str">
        <f>IF(' MISC'!AA33="","",' MISC'!AA33)</f>
        <v/>
      </c>
      <c r="AB502" s="232" t="str">
        <f>IF(' MISC'!Z33="","",' MISC'!Z33)</f>
        <v/>
      </c>
      <c r="AC502" s="232" t="str">
        <f>IF(' MISC'!AB33="","",' MISC'!AB33)</f>
        <v/>
      </c>
      <c r="AD502" s="223">
        <f>IF(' MISC'!AC33="","",' MISC'!AC33)</f>
        <v>22.27</v>
      </c>
      <c r="AE502" s="224" t="str">
        <f>IF(' MISC'!AD33="","",' MISC'!AD33)</f>
        <v/>
      </c>
      <c r="AF502" s="257" t="str">
        <f>IF(' MISC'!AE33="","",' MISC'!AE33)</f>
        <v/>
      </c>
    </row>
    <row r="503" spans="1:32" x14ac:dyDescent="0.15">
      <c r="A503" s="313" t="str">
        <f>IF(' MISC'!AE34="","","Print")</f>
        <v/>
      </c>
      <c r="B503" s="236" t="str">
        <f>IF(' MISC'!A34="","",' MISC'!A34)</f>
        <v>TRENCH SHORING (16'-20' DEEP)</v>
      </c>
      <c r="C503" s="232" t="str">
        <f>IF(' MISC'!B34="","",' MISC'!B34)</f>
        <v>LF</v>
      </c>
      <c r="D503" s="232" t="str">
        <f>IF(' MISC'!C34="","",' MISC'!C34)</f>
        <v/>
      </c>
      <c r="E503" s="232" t="str">
        <f>IF(' MISC'!D34="","",' MISC'!D34)</f>
        <v/>
      </c>
      <c r="F503" s="232" t="str">
        <f>IF(' MISC'!E34="","",' MISC'!E34)</f>
        <v/>
      </c>
      <c r="G503" s="232" t="str">
        <f>IF(' MISC'!F34="","",' MISC'!F34)</f>
        <v/>
      </c>
      <c r="H503" s="232" t="str">
        <f>IF(' MISC'!G34="","",' MISC'!G34)</f>
        <v/>
      </c>
      <c r="I503" s="232" t="str">
        <f>IF(' MISC'!H34="","",' MISC'!H34)</f>
        <v/>
      </c>
      <c r="J503" s="232" t="str">
        <f>IF(' MISC'!I34="","",' MISC'!I34)</f>
        <v/>
      </c>
      <c r="K503" s="232" t="str">
        <f>IF(' MISC'!J34="","",' MISC'!J34)</f>
        <v/>
      </c>
      <c r="L503" s="232" t="str">
        <f>IF(' MISC'!K34="","",' MISC'!K34)</f>
        <v/>
      </c>
      <c r="M503" s="232" t="str">
        <f>IF(' MISC'!L34="","",' MISC'!L34)</f>
        <v/>
      </c>
      <c r="N503" s="232" t="str">
        <f>IF(' MISC'!M34="","",' MISC'!M34)</f>
        <v/>
      </c>
      <c r="O503" s="232" t="str">
        <f>IF(' MISC'!N34="","",' MISC'!N34)</f>
        <v/>
      </c>
      <c r="P503" s="232" t="str">
        <f>IF(' MISC'!O34="","",' MISC'!O34)</f>
        <v/>
      </c>
      <c r="Q503" s="232" t="str">
        <f>IF(' MISC'!P34="","",' MISC'!P34)</f>
        <v/>
      </c>
      <c r="R503" s="232" t="str">
        <f>IF(' MISC'!Q34="","",' MISC'!Q34)</f>
        <v/>
      </c>
      <c r="S503" s="232" t="str">
        <f>IF(' MISC'!R34="","",' MISC'!R34)</f>
        <v/>
      </c>
      <c r="T503" s="232" t="str">
        <f>IF(' MISC'!S34="","",' MISC'!S34)</f>
        <v/>
      </c>
      <c r="U503" s="232"/>
      <c r="V503" s="232"/>
      <c r="W503" s="232"/>
      <c r="X503" s="232"/>
      <c r="Y503" s="232"/>
      <c r="Z503" s="232"/>
      <c r="AA503" s="221" t="str">
        <f>IF(' MISC'!AA34="","",' MISC'!AA34)</f>
        <v/>
      </c>
      <c r="AB503" s="232" t="str">
        <f>IF(' MISC'!Z34="","",' MISC'!Z34)</f>
        <v/>
      </c>
      <c r="AC503" s="232" t="str">
        <f>IF(' MISC'!AB34="","",' MISC'!AB34)</f>
        <v/>
      </c>
      <c r="AD503" s="223">
        <f>IF(' MISC'!AC34="","",' MISC'!AC34)</f>
        <v>32</v>
      </c>
      <c r="AE503" s="224" t="str">
        <f>IF(' MISC'!AD34="","",' MISC'!AD34)</f>
        <v/>
      </c>
      <c r="AF503" s="257" t="str">
        <f>IF(' MISC'!AE34="","",' MISC'!AE34)</f>
        <v/>
      </c>
    </row>
    <row r="504" spans="1:32" x14ac:dyDescent="0.15">
      <c r="A504" s="313" t="str">
        <f>IF(' MISC'!AE35="","","Print")</f>
        <v/>
      </c>
      <c r="B504" s="236" t="str">
        <f>IF(' MISC'!A35="","",' MISC'!A35)</f>
        <v>SURVEY MONUMENT, PER M-10</v>
      </c>
      <c r="C504" s="232" t="str">
        <f>IF(' MISC'!B35="","",' MISC'!B35)</f>
        <v>EA</v>
      </c>
      <c r="D504" s="232" t="str">
        <f>IF(' MISC'!C35="","",' MISC'!C35)</f>
        <v/>
      </c>
      <c r="E504" s="232" t="str">
        <f>IF(' MISC'!D35="","",' MISC'!D35)</f>
        <v/>
      </c>
      <c r="F504" s="232" t="str">
        <f>IF(' MISC'!E35="","",' MISC'!E35)</f>
        <v/>
      </c>
      <c r="G504" s="232" t="str">
        <f>IF(' MISC'!F35="","",' MISC'!F35)</f>
        <v/>
      </c>
      <c r="H504" s="232" t="str">
        <f>IF(' MISC'!G35="","",' MISC'!G35)</f>
        <v/>
      </c>
      <c r="I504" s="232" t="str">
        <f>IF(' MISC'!H35="","",' MISC'!H35)</f>
        <v/>
      </c>
      <c r="J504" s="232" t="str">
        <f>IF(' MISC'!I35="","",' MISC'!I35)</f>
        <v/>
      </c>
      <c r="K504" s="232" t="str">
        <f>IF(' MISC'!J35="","",' MISC'!J35)</f>
        <v/>
      </c>
      <c r="L504" s="232" t="str">
        <f>IF(' MISC'!K35="","",' MISC'!K35)</f>
        <v/>
      </c>
      <c r="M504" s="232" t="str">
        <f>IF(' MISC'!L35="","",' MISC'!L35)</f>
        <v/>
      </c>
      <c r="N504" s="232" t="str">
        <f>IF(' MISC'!M35="","",' MISC'!M35)</f>
        <v/>
      </c>
      <c r="O504" s="232" t="str">
        <f>IF(' MISC'!N35="","",' MISC'!N35)</f>
        <v/>
      </c>
      <c r="P504" s="232" t="str">
        <f>IF(' MISC'!O35="","",' MISC'!O35)</f>
        <v/>
      </c>
      <c r="Q504" s="232" t="str">
        <f>IF(' MISC'!P35="","",' MISC'!P35)</f>
        <v/>
      </c>
      <c r="R504" s="232" t="str">
        <f>IF(' MISC'!Q35="","",' MISC'!Q35)</f>
        <v/>
      </c>
      <c r="S504" s="232" t="str">
        <f>IF(' MISC'!R35="","",' MISC'!R35)</f>
        <v/>
      </c>
      <c r="T504" s="232" t="str">
        <f>IF(' MISC'!S35="","",' MISC'!S35)</f>
        <v/>
      </c>
      <c r="U504" s="232"/>
      <c r="V504" s="232"/>
      <c r="W504" s="232"/>
      <c r="X504" s="232"/>
      <c r="Y504" s="232"/>
      <c r="Z504" s="232"/>
      <c r="AA504" s="221" t="str">
        <f>IF(' MISC'!AA35="","",' MISC'!AA35)</f>
        <v/>
      </c>
      <c r="AB504" s="222" t="str">
        <f>IF(' MISC'!Z35="","",' MISC'!Z35)</f>
        <v/>
      </c>
      <c r="AC504" s="222" t="str">
        <f>IF(' MISC'!AB35="","",' MISC'!AB35)</f>
        <v/>
      </c>
      <c r="AD504" s="223">
        <f>IF(' MISC'!AC35="","",' MISC'!AC35)</f>
        <v>1024</v>
      </c>
      <c r="AE504" s="224" t="str">
        <f>IF(' MISC'!AD35="","",' MISC'!AD35)</f>
        <v/>
      </c>
      <c r="AF504" s="257" t="str">
        <f>IF(' MISC'!AE35="","",' MISC'!AE35)</f>
        <v/>
      </c>
    </row>
    <row r="505" spans="1:32" x14ac:dyDescent="0.15">
      <c r="A505" s="313" t="str">
        <f>IF(' MISC'!AE36="","","Print")</f>
        <v/>
      </c>
      <c r="B505" s="236" t="str">
        <f>IF(' MISC'!A36="","",' MISC'!A36)</f>
        <v>MASONRY RETAINING WALL</v>
      </c>
      <c r="C505" s="232" t="str">
        <f>IF(' MISC'!B36="","",' MISC'!B36)</f>
        <v>SF</v>
      </c>
      <c r="D505" s="232" t="str">
        <f>IF(' MISC'!C36="","",' MISC'!C36)</f>
        <v/>
      </c>
      <c r="E505" s="232" t="str">
        <f>IF(' MISC'!D36="","",' MISC'!D36)</f>
        <v/>
      </c>
      <c r="F505" s="232" t="str">
        <f>IF(' MISC'!E36="","",' MISC'!E36)</f>
        <v/>
      </c>
      <c r="G505" s="232" t="str">
        <f>IF(' MISC'!F36="","",' MISC'!F36)</f>
        <v/>
      </c>
      <c r="H505" s="232" t="str">
        <f>IF(' MISC'!G36="","",' MISC'!G36)</f>
        <v/>
      </c>
      <c r="I505" s="232" t="str">
        <f>IF(' MISC'!H36="","",' MISC'!H36)</f>
        <v/>
      </c>
      <c r="J505" s="232" t="str">
        <f>IF(' MISC'!I36="","",' MISC'!I36)</f>
        <v/>
      </c>
      <c r="K505" s="232" t="str">
        <f>IF(' MISC'!J36="","",' MISC'!J36)</f>
        <v/>
      </c>
      <c r="L505" s="232" t="str">
        <f>IF(' MISC'!K36="","",' MISC'!K36)</f>
        <v/>
      </c>
      <c r="M505" s="232" t="str">
        <f>IF(' MISC'!L36="","",' MISC'!L36)</f>
        <v/>
      </c>
      <c r="N505" s="232" t="str">
        <f>IF(' MISC'!M36="","",' MISC'!M36)</f>
        <v/>
      </c>
      <c r="O505" s="232" t="str">
        <f>IF(' MISC'!N36="","",' MISC'!N36)</f>
        <v/>
      </c>
      <c r="P505" s="232" t="str">
        <f>IF(' MISC'!O36="","",' MISC'!O36)</f>
        <v/>
      </c>
      <c r="Q505" s="232" t="str">
        <f>IF(' MISC'!P36="","",' MISC'!P36)</f>
        <v/>
      </c>
      <c r="R505" s="232" t="str">
        <f>IF(' MISC'!Q36="","",' MISC'!Q36)</f>
        <v/>
      </c>
      <c r="S505" s="232" t="str">
        <f>IF(' MISC'!R36="","",' MISC'!R36)</f>
        <v/>
      </c>
      <c r="T505" s="232" t="str">
        <f>IF(' MISC'!S36="","",' MISC'!S36)</f>
        <v/>
      </c>
      <c r="U505" s="232"/>
      <c r="V505" s="232"/>
      <c r="W505" s="232"/>
      <c r="X505" s="232"/>
      <c r="Y505" s="232"/>
      <c r="Z505" s="232"/>
      <c r="AA505" s="221" t="str">
        <f>IF(' MISC'!AA36="","",' MISC'!AA36)</f>
        <v/>
      </c>
      <c r="AB505" s="232" t="str">
        <f>IF(' MISC'!Z36="","",' MISC'!Z36)</f>
        <v/>
      </c>
      <c r="AC505" s="232" t="str">
        <f>IF(' MISC'!AB36="","",' MISC'!AB36)</f>
        <v/>
      </c>
      <c r="AD505" s="223">
        <f>IF(' MISC'!AC36="","",' MISC'!AC36)</f>
        <v>37.950000000000003</v>
      </c>
      <c r="AE505" s="224" t="str">
        <f>IF(' MISC'!AD36="","",' MISC'!AD36)</f>
        <v/>
      </c>
      <c r="AF505" s="257" t="str">
        <f>IF(' MISC'!AE36="","",' MISC'!AE36)</f>
        <v/>
      </c>
    </row>
    <row r="506" spans="1:32" x14ac:dyDescent="0.15">
      <c r="A506" s="313" t="str">
        <f>IF(' MISC'!AE37="","","Print")</f>
        <v/>
      </c>
      <c r="B506" s="236" t="str">
        <f>IF(' MISC'!A37="","",' MISC'!A37)</f>
        <v>CAST IN PLACE RETAINING WALL</v>
      </c>
      <c r="C506" s="232" t="str">
        <f>IF(' MISC'!B37="","",' MISC'!B37)</f>
        <v>CY</v>
      </c>
      <c r="D506" s="232" t="str">
        <f>IF(' MISC'!C37="","",' MISC'!C37)</f>
        <v/>
      </c>
      <c r="E506" s="232" t="str">
        <f>IF(' MISC'!D37="","",' MISC'!D37)</f>
        <v/>
      </c>
      <c r="F506" s="232" t="str">
        <f>IF(' MISC'!E37="","",' MISC'!E37)</f>
        <v/>
      </c>
      <c r="G506" s="232" t="str">
        <f>IF(' MISC'!F37="","",' MISC'!F37)</f>
        <v/>
      </c>
      <c r="H506" s="232" t="str">
        <f>IF(' MISC'!G37="","",' MISC'!G37)</f>
        <v/>
      </c>
      <c r="I506" s="232" t="str">
        <f>IF(' MISC'!H37="","",' MISC'!H37)</f>
        <v/>
      </c>
      <c r="J506" s="232" t="str">
        <f>IF(' MISC'!I37="","",' MISC'!I37)</f>
        <v/>
      </c>
      <c r="K506" s="232" t="str">
        <f>IF(' MISC'!J37="","",' MISC'!J37)</f>
        <v/>
      </c>
      <c r="L506" s="232" t="str">
        <f>IF(' MISC'!K37="","",' MISC'!K37)</f>
        <v/>
      </c>
      <c r="M506" s="232" t="str">
        <f>IF(' MISC'!L37="","",' MISC'!L37)</f>
        <v/>
      </c>
      <c r="N506" s="232" t="str">
        <f>IF(' MISC'!M37="","",' MISC'!M37)</f>
        <v/>
      </c>
      <c r="O506" s="232" t="str">
        <f>IF(' MISC'!N37="","",' MISC'!N37)</f>
        <v/>
      </c>
      <c r="P506" s="232" t="str">
        <f>IF(' MISC'!O37="","",' MISC'!O37)</f>
        <v/>
      </c>
      <c r="Q506" s="232" t="str">
        <f>IF(' MISC'!P37="","",' MISC'!P37)</f>
        <v/>
      </c>
      <c r="R506" s="232" t="str">
        <f>IF(' MISC'!Q37="","",' MISC'!Q37)</f>
        <v/>
      </c>
      <c r="S506" s="232" t="str">
        <f>IF(' MISC'!R37="","",' MISC'!R37)</f>
        <v/>
      </c>
      <c r="T506" s="232" t="str">
        <f>IF(' MISC'!S37="","",' MISC'!S37)</f>
        <v/>
      </c>
      <c r="U506" s="232"/>
      <c r="V506" s="232"/>
      <c r="W506" s="232"/>
      <c r="X506" s="232"/>
      <c r="Y506" s="232"/>
      <c r="Z506" s="232"/>
      <c r="AA506" s="221" t="str">
        <f>IF(' MISC'!AA37="","",' MISC'!AA37)</f>
        <v/>
      </c>
      <c r="AB506" s="222" t="str">
        <f>IF(' MISC'!Z37="","",' MISC'!Z37)</f>
        <v/>
      </c>
      <c r="AC506" s="222" t="str">
        <f>IF(' MISC'!AB37="","",' MISC'!AB37)</f>
        <v/>
      </c>
      <c r="AD506" s="223">
        <f>IF(' MISC'!AC37="","",' MISC'!AC37)</f>
        <v>864</v>
      </c>
      <c r="AE506" s="224" t="str">
        <f>IF(' MISC'!AD37="","",' MISC'!AD37)</f>
        <v/>
      </c>
      <c r="AF506" s="257" t="str">
        <f>IF(' MISC'!AE37="","",' MISC'!AE37)</f>
        <v/>
      </c>
    </row>
    <row r="507" spans="1:32" x14ac:dyDescent="0.15">
      <c r="A507" s="313" t="str">
        <f>IF(' MISC'!AE38="","","Print")</f>
        <v/>
      </c>
      <c r="B507" s="236" t="str">
        <f>IF(' MISC'!A38="","",' MISC'!A38)</f>
        <v>GRAVITY RETAINING WALL</v>
      </c>
      <c r="C507" s="232" t="str">
        <f>IF(' MISC'!B38="","",' MISC'!B38)</f>
        <v>SF</v>
      </c>
      <c r="D507" s="232" t="str">
        <f>IF(' MISC'!C38="","",' MISC'!C38)</f>
        <v/>
      </c>
      <c r="E507" s="232" t="str">
        <f>IF(' MISC'!D38="","",' MISC'!D38)</f>
        <v/>
      </c>
      <c r="F507" s="232" t="str">
        <f>IF(' MISC'!E38="","",' MISC'!E38)</f>
        <v/>
      </c>
      <c r="G507" s="232" t="str">
        <f>IF(' MISC'!F38="","",' MISC'!F38)</f>
        <v/>
      </c>
      <c r="H507" s="232" t="str">
        <f>IF(' MISC'!G38="","",' MISC'!G38)</f>
        <v/>
      </c>
      <c r="I507" s="232" t="str">
        <f>IF(' MISC'!H38="","",' MISC'!H38)</f>
        <v/>
      </c>
      <c r="J507" s="232" t="str">
        <f>IF(' MISC'!I38="","",' MISC'!I38)</f>
        <v/>
      </c>
      <c r="K507" s="232" t="str">
        <f>IF(' MISC'!J38="","",' MISC'!J38)</f>
        <v/>
      </c>
      <c r="L507" s="232" t="str">
        <f>IF(' MISC'!K38="","",' MISC'!K38)</f>
        <v/>
      </c>
      <c r="M507" s="232" t="str">
        <f>IF(' MISC'!L38="","",' MISC'!L38)</f>
        <v/>
      </c>
      <c r="N507" s="232" t="str">
        <f>IF(' MISC'!M38="","",' MISC'!M38)</f>
        <v/>
      </c>
      <c r="O507" s="232" t="str">
        <f>IF(' MISC'!N38="","",' MISC'!N38)</f>
        <v/>
      </c>
      <c r="P507" s="232" t="str">
        <f>IF(' MISC'!O38="","",' MISC'!O38)</f>
        <v/>
      </c>
      <c r="Q507" s="232" t="str">
        <f>IF(' MISC'!P38="","",' MISC'!P38)</f>
        <v/>
      </c>
      <c r="R507" s="232" t="str">
        <f>IF(' MISC'!Q38="","",' MISC'!Q38)</f>
        <v/>
      </c>
      <c r="S507" s="232" t="str">
        <f>IF(' MISC'!R38="","",' MISC'!R38)</f>
        <v/>
      </c>
      <c r="T507" s="232" t="str">
        <f>IF(' MISC'!S38="","",' MISC'!S38)</f>
        <v/>
      </c>
      <c r="U507" s="232"/>
      <c r="V507" s="232"/>
      <c r="W507" s="232"/>
      <c r="X507" s="232"/>
      <c r="Y507" s="232"/>
      <c r="Z507" s="232"/>
      <c r="AA507" s="221" t="str">
        <f>IF(' MISC'!AA38="","",' MISC'!AA38)</f>
        <v/>
      </c>
      <c r="AB507" s="232" t="str">
        <f>IF(' MISC'!Z38="","",' MISC'!Z38)</f>
        <v/>
      </c>
      <c r="AC507" s="232" t="str">
        <f>IF(' MISC'!AB38="","",' MISC'!AB38)</f>
        <v/>
      </c>
      <c r="AD507" s="223">
        <f>IF(' MISC'!AC38="","",' MISC'!AC38)</f>
        <v>28.16</v>
      </c>
      <c r="AE507" s="224" t="str">
        <f>IF(' MISC'!AD38="","",' MISC'!AD38)</f>
        <v/>
      </c>
      <c r="AF507" s="257" t="str">
        <f>IF(' MISC'!AE38="","",' MISC'!AE38)</f>
        <v/>
      </c>
    </row>
    <row r="508" spans="1:32" x14ac:dyDescent="0.15">
      <c r="A508" s="313" t="str">
        <f>IF(' MISC'!AE39="","","Print")</f>
        <v/>
      </c>
      <c r="B508" s="236" t="str">
        <f>IF(' MISC'!A39="","",' MISC'!A39)</f>
        <v>CRIB-BLOCK RETAINING WALL</v>
      </c>
      <c r="C508" s="232" t="str">
        <f>IF(' MISC'!B39="","",' MISC'!B39)</f>
        <v>SF</v>
      </c>
      <c r="D508" s="232" t="str">
        <f>IF(' MISC'!C39="","",' MISC'!C39)</f>
        <v/>
      </c>
      <c r="E508" s="232" t="str">
        <f>IF(' MISC'!D39="","",' MISC'!D39)</f>
        <v/>
      </c>
      <c r="F508" s="232" t="str">
        <f>IF(' MISC'!E39="","",' MISC'!E39)</f>
        <v/>
      </c>
      <c r="G508" s="232" t="str">
        <f>IF(' MISC'!F39="","",' MISC'!F39)</f>
        <v/>
      </c>
      <c r="H508" s="232" t="str">
        <f>IF(' MISC'!G39="","",' MISC'!G39)</f>
        <v/>
      </c>
      <c r="I508" s="232" t="str">
        <f>IF(' MISC'!H39="","",' MISC'!H39)</f>
        <v/>
      </c>
      <c r="J508" s="232" t="str">
        <f>IF(' MISC'!I39="","",' MISC'!I39)</f>
        <v/>
      </c>
      <c r="K508" s="232" t="str">
        <f>IF(' MISC'!J39="","",' MISC'!J39)</f>
        <v/>
      </c>
      <c r="L508" s="232" t="str">
        <f>IF(' MISC'!K39="","",' MISC'!K39)</f>
        <v/>
      </c>
      <c r="M508" s="232" t="str">
        <f>IF(' MISC'!L39="","",' MISC'!L39)</f>
        <v/>
      </c>
      <c r="N508" s="232" t="str">
        <f>IF(' MISC'!M39="","",' MISC'!M39)</f>
        <v/>
      </c>
      <c r="O508" s="232" t="str">
        <f>IF(' MISC'!N39="","",' MISC'!N39)</f>
        <v/>
      </c>
      <c r="P508" s="232" t="str">
        <f>IF(' MISC'!O39="","",' MISC'!O39)</f>
        <v/>
      </c>
      <c r="Q508" s="232" t="str">
        <f>IF(' MISC'!P39="","",' MISC'!P39)</f>
        <v/>
      </c>
      <c r="R508" s="232" t="str">
        <f>IF(' MISC'!Q39="","",' MISC'!Q39)</f>
        <v/>
      </c>
      <c r="S508" s="232" t="str">
        <f>IF(' MISC'!R39="","",' MISC'!R39)</f>
        <v/>
      </c>
      <c r="T508" s="232" t="str">
        <f>IF(' MISC'!S39="","",' MISC'!S39)</f>
        <v/>
      </c>
      <c r="U508" s="232"/>
      <c r="V508" s="232"/>
      <c r="W508" s="232"/>
      <c r="X508" s="232"/>
      <c r="Y508" s="232"/>
      <c r="Z508" s="232"/>
      <c r="AA508" s="221" t="str">
        <f>IF(' MISC'!AA39="","",' MISC'!AA39)</f>
        <v/>
      </c>
      <c r="AB508" s="232" t="str">
        <f>IF(' MISC'!Z39="","",' MISC'!Z39)</f>
        <v/>
      </c>
      <c r="AC508" s="232" t="str">
        <f>IF(' MISC'!AB39="","",' MISC'!AB39)</f>
        <v/>
      </c>
      <c r="AD508" s="223">
        <f>IF(' MISC'!AC39="","",' MISC'!AC39)</f>
        <v>32</v>
      </c>
      <c r="AE508" s="224" t="str">
        <f>IF(' MISC'!AD39="","",' MISC'!AD39)</f>
        <v/>
      </c>
      <c r="AF508" s="257" t="str">
        <f>IF(' MISC'!AE39="","",' MISC'!AE39)</f>
        <v/>
      </c>
    </row>
    <row r="509" spans="1:32" x14ac:dyDescent="0.15">
      <c r="A509" s="313" t="str">
        <f>IF(' MISC'!AE40="","","Print")</f>
        <v/>
      </c>
      <c r="B509" s="236" t="str">
        <f>IF(' MISC'!A40="","",' MISC'!A40)</f>
        <v>PEDESTRIAN BARRICADE, PER SDE 103</v>
      </c>
      <c r="C509" s="232" t="str">
        <f>IF(' MISC'!B40="","",' MISC'!B40)</f>
        <v>EA</v>
      </c>
      <c r="D509" s="232" t="str">
        <f>IF(' MISC'!C40="","",' MISC'!C40)</f>
        <v/>
      </c>
      <c r="E509" s="232" t="str">
        <f>IF(' MISC'!D40="","",' MISC'!D40)</f>
        <v/>
      </c>
      <c r="F509" s="232" t="str">
        <f>IF(' MISC'!E40="","",' MISC'!E40)</f>
        <v/>
      </c>
      <c r="G509" s="232" t="str">
        <f>IF(' MISC'!F40="","",' MISC'!F40)</f>
        <v/>
      </c>
      <c r="H509" s="232" t="str">
        <f>IF(' MISC'!G40="","",' MISC'!G40)</f>
        <v/>
      </c>
      <c r="I509" s="232" t="str">
        <f>IF(' MISC'!H40="","",' MISC'!H40)</f>
        <v/>
      </c>
      <c r="J509" s="232" t="str">
        <f>IF(' MISC'!I40="","",' MISC'!I40)</f>
        <v/>
      </c>
      <c r="K509" s="232" t="str">
        <f>IF(' MISC'!J40="","",' MISC'!J40)</f>
        <v/>
      </c>
      <c r="L509" s="232" t="str">
        <f>IF(' MISC'!K40="","",' MISC'!K40)</f>
        <v/>
      </c>
      <c r="M509" s="232" t="str">
        <f>IF(' MISC'!L40="","",' MISC'!L40)</f>
        <v/>
      </c>
      <c r="N509" s="232" t="str">
        <f>IF(' MISC'!M40="","",' MISC'!M40)</f>
        <v/>
      </c>
      <c r="O509" s="232" t="str">
        <f>IF(' MISC'!N40="","",' MISC'!N40)</f>
        <v/>
      </c>
      <c r="P509" s="232" t="str">
        <f>IF(' MISC'!O40="","",' MISC'!O40)</f>
        <v/>
      </c>
      <c r="Q509" s="232" t="str">
        <f>IF(' MISC'!P40="","",' MISC'!P40)</f>
        <v/>
      </c>
      <c r="R509" s="232" t="str">
        <f>IF(' MISC'!Q40="","",' MISC'!Q40)</f>
        <v/>
      </c>
      <c r="S509" s="232" t="str">
        <f>IF(' MISC'!R40="","",' MISC'!R40)</f>
        <v/>
      </c>
      <c r="T509" s="232" t="str">
        <f>IF(' MISC'!S40="","",' MISC'!S40)</f>
        <v/>
      </c>
      <c r="U509" s="232"/>
      <c r="V509" s="232"/>
      <c r="W509" s="232"/>
      <c r="X509" s="232"/>
      <c r="Y509" s="232"/>
      <c r="Z509" s="232"/>
      <c r="AA509" s="221" t="str">
        <f>IF(' MISC'!AA40="","",' MISC'!AA40)</f>
        <v/>
      </c>
      <c r="AB509" s="222" t="str">
        <f>IF(' MISC'!Z40="","",' MISC'!Z40)</f>
        <v/>
      </c>
      <c r="AC509" s="222" t="str">
        <f>IF(' MISC'!AB40="","",' MISC'!AB40)</f>
        <v/>
      </c>
      <c r="AD509" s="223">
        <f>IF(' MISC'!AC40="","",' MISC'!AC40)</f>
        <v>192</v>
      </c>
      <c r="AE509" s="224" t="str">
        <f>IF(' MISC'!AD40="","",' MISC'!AD40)</f>
        <v/>
      </c>
      <c r="AF509" s="257" t="str">
        <f>IF(' MISC'!AE40="","",' MISC'!AE40)</f>
        <v/>
      </c>
    </row>
    <row r="510" spans="1:32" x14ac:dyDescent="0.15">
      <c r="A510" s="313" t="str">
        <f>IF(' MISC'!AE41="","","Print")</f>
        <v/>
      </c>
      <c r="B510" s="236" t="str">
        <f>IF(' MISC'!A41="","",' MISC'!A41)</f>
        <v>CONSTRUCTION FENCING</v>
      </c>
      <c r="C510" s="232" t="str">
        <f>IF(' MISC'!B41="","",' MISC'!B41)</f>
        <v>LF</v>
      </c>
      <c r="D510" s="232" t="str">
        <f>IF(' MISC'!C41="","",' MISC'!C41)</f>
        <v/>
      </c>
      <c r="E510" s="232" t="str">
        <f>IF(' MISC'!D41="","",' MISC'!D41)</f>
        <v/>
      </c>
      <c r="F510" s="232" t="str">
        <f>IF(' MISC'!E41="","",' MISC'!E41)</f>
        <v/>
      </c>
      <c r="G510" s="232" t="str">
        <f>IF(' MISC'!F41="","",' MISC'!F41)</f>
        <v/>
      </c>
      <c r="H510" s="232" t="str">
        <f>IF(' MISC'!G41="","",' MISC'!G41)</f>
        <v/>
      </c>
      <c r="I510" s="232" t="str">
        <f>IF(' MISC'!H41="","",' MISC'!H41)</f>
        <v/>
      </c>
      <c r="J510" s="232" t="str">
        <f>IF(' MISC'!I41="","",' MISC'!I41)</f>
        <v/>
      </c>
      <c r="K510" s="232" t="str">
        <f>IF(' MISC'!J41="","",' MISC'!J41)</f>
        <v/>
      </c>
      <c r="L510" s="232" t="str">
        <f>IF(' MISC'!K41="","",' MISC'!K41)</f>
        <v/>
      </c>
      <c r="M510" s="232" t="str">
        <f>IF(' MISC'!L41="","",' MISC'!L41)</f>
        <v/>
      </c>
      <c r="N510" s="232" t="str">
        <f>IF(' MISC'!M41="","",' MISC'!M41)</f>
        <v/>
      </c>
      <c r="O510" s="232" t="str">
        <f>IF(' MISC'!N41="","",' MISC'!N41)</f>
        <v/>
      </c>
      <c r="P510" s="232" t="str">
        <f>IF(' MISC'!O41="","",' MISC'!O41)</f>
        <v/>
      </c>
      <c r="Q510" s="232" t="str">
        <f>IF(' MISC'!P41="","",' MISC'!P41)</f>
        <v/>
      </c>
      <c r="R510" s="232" t="str">
        <f>IF(' MISC'!Q41="","",' MISC'!Q41)</f>
        <v/>
      </c>
      <c r="S510" s="232" t="str">
        <f>IF(' MISC'!R41="","",' MISC'!R41)</f>
        <v/>
      </c>
      <c r="T510" s="232" t="str">
        <f>IF(' MISC'!S41="","",' MISC'!S41)</f>
        <v/>
      </c>
      <c r="U510" s="232"/>
      <c r="V510" s="232"/>
      <c r="W510" s="232"/>
      <c r="X510" s="232"/>
      <c r="Y510" s="232"/>
      <c r="Z510" s="232"/>
      <c r="AA510" s="221" t="str">
        <f>IF(' MISC'!AA41="","",' MISC'!AA41)</f>
        <v/>
      </c>
      <c r="AB510" s="222" t="str">
        <f>IF(' MISC'!Z41="","",' MISC'!Z41)</f>
        <v/>
      </c>
      <c r="AC510" s="222" t="str">
        <f>IF(' MISC'!AB41="","",' MISC'!AB41)</f>
        <v/>
      </c>
      <c r="AD510" s="223">
        <f>IF(' MISC'!AC41="","",' MISC'!AC41)</f>
        <v>4</v>
      </c>
      <c r="AE510" s="224" t="str">
        <f>IF(' MISC'!AD41="","",' MISC'!AD41)</f>
        <v/>
      </c>
      <c r="AF510" s="257" t="str">
        <f>IF(' MISC'!AE41="","",' MISC'!AE41)</f>
        <v/>
      </c>
    </row>
    <row r="511" spans="1:32" x14ac:dyDescent="0.15">
      <c r="A511" s="313" t="str">
        <f>IF(' MISC'!AE42="","","Print")</f>
        <v/>
      </c>
      <c r="B511" s="236" t="str">
        <f>IF(' MISC'!A42="","",' MISC'!A42)</f>
        <v>ADDITIONAL ITEM</v>
      </c>
      <c r="C511" s="232" t="str">
        <f>IF(' MISC'!B42="","",' MISC'!B42)</f>
        <v>XX</v>
      </c>
      <c r="D511" s="232" t="str">
        <f>IF(' MISC'!C42="","",' MISC'!C42)</f>
        <v/>
      </c>
      <c r="E511" s="232" t="str">
        <f>IF(' MISC'!D42="","",' MISC'!D42)</f>
        <v/>
      </c>
      <c r="F511" s="232" t="str">
        <f>IF(' MISC'!E42="","",' MISC'!E42)</f>
        <v/>
      </c>
      <c r="G511" s="232" t="str">
        <f>IF(' MISC'!F42="","",' MISC'!F42)</f>
        <v/>
      </c>
      <c r="H511" s="232" t="str">
        <f>IF(' MISC'!G42="","",' MISC'!G42)</f>
        <v/>
      </c>
      <c r="I511" s="232" t="str">
        <f>IF(' MISC'!H42="","",' MISC'!H42)</f>
        <v/>
      </c>
      <c r="J511" s="232" t="str">
        <f>IF(' MISC'!I42="","",' MISC'!I42)</f>
        <v/>
      </c>
      <c r="K511" s="232" t="str">
        <f>IF(' MISC'!J42="","",' MISC'!J42)</f>
        <v/>
      </c>
      <c r="L511" s="232" t="str">
        <f>IF(' MISC'!K42="","",' MISC'!K42)</f>
        <v/>
      </c>
      <c r="M511" s="232" t="str">
        <f>IF(' MISC'!L42="","",' MISC'!L42)</f>
        <v/>
      </c>
      <c r="N511" s="232" t="str">
        <f>IF(' MISC'!M42="","",' MISC'!M42)</f>
        <v/>
      </c>
      <c r="O511" s="232" t="str">
        <f>IF(' MISC'!N42="","",' MISC'!N42)</f>
        <v/>
      </c>
      <c r="P511" s="232" t="str">
        <f>IF(' MISC'!O42="","",' MISC'!O42)</f>
        <v/>
      </c>
      <c r="Q511" s="232" t="str">
        <f>IF(' MISC'!P42="","",' MISC'!P42)</f>
        <v/>
      </c>
      <c r="R511" s="232" t="str">
        <f>IF(' MISC'!Q42="","",' MISC'!Q42)</f>
        <v/>
      </c>
      <c r="S511" s="232" t="str">
        <f>IF(' MISC'!R42="","",' MISC'!R42)</f>
        <v/>
      </c>
      <c r="T511" s="232" t="str">
        <f>IF(' MISC'!S42="","",' MISC'!S42)</f>
        <v/>
      </c>
      <c r="U511" s="232"/>
      <c r="V511" s="232"/>
      <c r="W511" s="232"/>
      <c r="X511" s="232"/>
      <c r="Y511" s="232"/>
      <c r="Z511" s="232"/>
      <c r="AA511" s="221" t="str">
        <f>IF(' MISC'!AA42="","",' MISC'!AA42)</f>
        <v/>
      </c>
      <c r="AB511" s="222" t="str">
        <f>IF(' MISC'!Z42="","",' MISC'!Z42)</f>
        <v/>
      </c>
      <c r="AC511" s="222" t="str">
        <f>IF(' MISC'!AB42="","",' MISC'!AB42)</f>
        <v/>
      </c>
      <c r="AD511" s="223" t="str">
        <f>IF(' MISC'!AC42="","",' MISC'!AC42)</f>
        <v/>
      </c>
      <c r="AE511" s="224" t="str">
        <f>IF(' MISC'!AD42="","",' MISC'!AD42)</f>
        <v/>
      </c>
      <c r="AF511" s="257" t="str">
        <f>IF(' MISC'!AE42="","",' MISC'!AE42)</f>
        <v/>
      </c>
    </row>
    <row r="512" spans="1:32" x14ac:dyDescent="0.15">
      <c r="A512" s="313" t="str">
        <f>IF(' MISC'!AE43="","","Print")</f>
        <v/>
      </c>
      <c r="B512" s="236" t="str">
        <f>IF(' MISC'!A43="","",' MISC'!A43)</f>
        <v>ADDITIONAL ITEM</v>
      </c>
      <c r="C512" s="232" t="str">
        <f>IF(' MISC'!B43="","",' MISC'!B43)</f>
        <v>XX</v>
      </c>
      <c r="D512" s="232" t="str">
        <f>IF(' MISC'!C43="","",' MISC'!C43)</f>
        <v/>
      </c>
      <c r="E512" s="232" t="str">
        <f>IF(' MISC'!D43="","",' MISC'!D43)</f>
        <v/>
      </c>
      <c r="F512" s="232" t="str">
        <f>IF(' MISC'!E43="","",' MISC'!E43)</f>
        <v/>
      </c>
      <c r="G512" s="232" t="str">
        <f>IF(' MISC'!F43="","",' MISC'!F43)</f>
        <v/>
      </c>
      <c r="H512" s="232" t="str">
        <f>IF(' MISC'!G43="","",' MISC'!G43)</f>
        <v/>
      </c>
      <c r="I512" s="232" t="str">
        <f>IF(' MISC'!H43="","",' MISC'!H43)</f>
        <v/>
      </c>
      <c r="J512" s="232" t="str">
        <f>IF(' MISC'!I43="","",' MISC'!I43)</f>
        <v/>
      </c>
      <c r="K512" s="232" t="str">
        <f>IF(' MISC'!J43="","",' MISC'!J43)</f>
        <v/>
      </c>
      <c r="L512" s="232" t="str">
        <f>IF(' MISC'!K43="","",' MISC'!K43)</f>
        <v/>
      </c>
      <c r="M512" s="232" t="str">
        <f>IF(' MISC'!L43="","",' MISC'!L43)</f>
        <v/>
      </c>
      <c r="N512" s="232" t="str">
        <f>IF(' MISC'!M43="","",' MISC'!M43)</f>
        <v/>
      </c>
      <c r="O512" s="232" t="str">
        <f>IF(' MISC'!N43="","",' MISC'!N43)</f>
        <v/>
      </c>
      <c r="P512" s="232" t="str">
        <f>IF(' MISC'!O43="","",' MISC'!O43)</f>
        <v/>
      </c>
      <c r="Q512" s="232" t="str">
        <f>IF(' MISC'!P43="","",' MISC'!P43)</f>
        <v/>
      </c>
      <c r="R512" s="232" t="str">
        <f>IF(' MISC'!Q43="","",' MISC'!Q43)</f>
        <v/>
      </c>
      <c r="S512" s="232" t="str">
        <f>IF(' MISC'!R43="","",' MISC'!R43)</f>
        <v/>
      </c>
      <c r="T512" s="232" t="str">
        <f>IF(' MISC'!S43="","",' MISC'!S43)</f>
        <v/>
      </c>
      <c r="U512" s="232"/>
      <c r="V512" s="232"/>
      <c r="W512" s="232"/>
      <c r="X512" s="232"/>
      <c r="Y512" s="232"/>
      <c r="Z512" s="232"/>
      <c r="AA512" s="221" t="str">
        <f>IF(' MISC'!AA43="","",' MISC'!AA43)</f>
        <v/>
      </c>
      <c r="AB512" s="222" t="str">
        <f>IF(' MISC'!Z43="","",' MISC'!Z43)</f>
        <v/>
      </c>
      <c r="AC512" s="222" t="str">
        <f>IF(' MISC'!AB43="","",' MISC'!AB43)</f>
        <v/>
      </c>
      <c r="AD512" s="223" t="str">
        <f>IF(' MISC'!AC43="","",' MISC'!AC43)</f>
        <v/>
      </c>
      <c r="AE512" s="224" t="str">
        <f>IF(' MISC'!AD43="","",' MISC'!AD43)</f>
        <v/>
      </c>
      <c r="AF512" s="257" t="str">
        <f>IF(' MISC'!AE43="","",' MISC'!AE43)</f>
        <v/>
      </c>
    </row>
    <row r="513" spans="1:32" x14ac:dyDescent="0.15">
      <c r="A513" s="313" t="str">
        <f>IF(' MISC'!AE44="","","Print")</f>
        <v/>
      </c>
      <c r="B513" s="236" t="str">
        <f>IF(' MISC'!A44="","",' MISC'!A44)</f>
        <v>ADDITIONAL ITEM</v>
      </c>
      <c r="C513" s="232" t="str">
        <f>IF(' MISC'!B44="","",' MISC'!B44)</f>
        <v>XX</v>
      </c>
      <c r="D513" s="232" t="str">
        <f>IF(' MISC'!C44="","",' MISC'!C44)</f>
        <v/>
      </c>
      <c r="E513" s="232" t="str">
        <f>IF(' MISC'!D44="","",' MISC'!D44)</f>
        <v/>
      </c>
      <c r="F513" s="232" t="str">
        <f>IF(' MISC'!E44="","",' MISC'!E44)</f>
        <v/>
      </c>
      <c r="G513" s="232" t="str">
        <f>IF(' MISC'!F44="","",' MISC'!F44)</f>
        <v/>
      </c>
      <c r="H513" s="232" t="str">
        <f>IF(' MISC'!G44="","",' MISC'!G44)</f>
        <v/>
      </c>
      <c r="I513" s="232" t="str">
        <f>IF(' MISC'!H44="","",' MISC'!H44)</f>
        <v/>
      </c>
      <c r="J513" s="232" t="str">
        <f>IF(' MISC'!I44="","",' MISC'!I44)</f>
        <v/>
      </c>
      <c r="K513" s="232" t="str">
        <f>IF(' MISC'!J44="","",' MISC'!J44)</f>
        <v/>
      </c>
      <c r="L513" s="232" t="str">
        <f>IF(' MISC'!K44="","",' MISC'!K44)</f>
        <v/>
      </c>
      <c r="M513" s="232" t="str">
        <f>IF(' MISC'!L44="","",' MISC'!L44)</f>
        <v/>
      </c>
      <c r="N513" s="232" t="str">
        <f>IF(' MISC'!M44="","",' MISC'!M44)</f>
        <v/>
      </c>
      <c r="O513" s="232" t="str">
        <f>IF(' MISC'!N44="","",' MISC'!N44)</f>
        <v/>
      </c>
      <c r="P513" s="232" t="str">
        <f>IF(' MISC'!O44="","",' MISC'!O44)</f>
        <v/>
      </c>
      <c r="Q513" s="232" t="str">
        <f>IF(' MISC'!P44="","",' MISC'!P44)</f>
        <v/>
      </c>
      <c r="R513" s="232" t="str">
        <f>IF(' MISC'!Q44="","",' MISC'!Q44)</f>
        <v/>
      </c>
      <c r="S513" s="232" t="str">
        <f>IF(' MISC'!R44="","",' MISC'!R44)</f>
        <v/>
      </c>
      <c r="T513" s="232" t="str">
        <f>IF(' MISC'!S44="","",' MISC'!S44)</f>
        <v/>
      </c>
      <c r="U513" s="232"/>
      <c r="V513" s="232"/>
      <c r="W513" s="232"/>
      <c r="X513" s="232"/>
      <c r="Y513" s="232"/>
      <c r="Z513" s="232"/>
      <c r="AA513" s="221" t="str">
        <f>IF(' MISC'!AA44="","",' MISC'!AA44)</f>
        <v/>
      </c>
      <c r="AB513" s="222" t="str">
        <f>IF(' MISC'!Z44="","",' MISC'!Z44)</f>
        <v/>
      </c>
      <c r="AC513" s="222" t="str">
        <f>IF(' MISC'!AB44="","",' MISC'!AB44)</f>
        <v/>
      </c>
      <c r="AD513" s="223" t="str">
        <f>IF(' MISC'!AC44="","",' MISC'!AC44)</f>
        <v/>
      </c>
      <c r="AE513" s="224" t="str">
        <f>IF(' MISC'!AD44="","",' MISC'!AD44)</f>
        <v/>
      </c>
      <c r="AF513" s="257" t="str">
        <f>IF(' MISC'!AE44="","",' MISC'!AE44)</f>
        <v/>
      </c>
    </row>
    <row r="514" spans="1:32" x14ac:dyDescent="0.15">
      <c r="A514" s="313" t="str">
        <f>IF(' MISC'!AE45="","","Print")</f>
        <v/>
      </c>
      <c r="B514" s="236" t="str">
        <f>IF(' MISC'!A45="","",' MISC'!A45)</f>
        <v>ADDITIONAL ITEM</v>
      </c>
      <c r="C514" s="232" t="str">
        <f>IF(' MISC'!B45="","",' MISC'!B45)</f>
        <v>XX</v>
      </c>
      <c r="D514" s="232" t="str">
        <f>IF(' MISC'!C45="","",' MISC'!C45)</f>
        <v/>
      </c>
      <c r="E514" s="232" t="str">
        <f>IF(' MISC'!D45="","",' MISC'!D45)</f>
        <v/>
      </c>
      <c r="F514" s="232" t="str">
        <f>IF(' MISC'!E45="","",' MISC'!E45)</f>
        <v/>
      </c>
      <c r="G514" s="232" t="str">
        <f>IF(' MISC'!F45="","",' MISC'!F45)</f>
        <v/>
      </c>
      <c r="H514" s="232" t="str">
        <f>IF(' MISC'!G45="","",' MISC'!G45)</f>
        <v/>
      </c>
      <c r="I514" s="232" t="str">
        <f>IF(' MISC'!H45="","",' MISC'!H45)</f>
        <v/>
      </c>
      <c r="J514" s="232" t="str">
        <f>IF(' MISC'!I45="","",' MISC'!I45)</f>
        <v/>
      </c>
      <c r="K514" s="232" t="str">
        <f>IF(' MISC'!J45="","",' MISC'!J45)</f>
        <v/>
      </c>
      <c r="L514" s="232" t="str">
        <f>IF(' MISC'!K45="","",' MISC'!K45)</f>
        <v/>
      </c>
      <c r="M514" s="232" t="str">
        <f>IF(' MISC'!L45="","",' MISC'!L45)</f>
        <v/>
      </c>
      <c r="N514" s="232" t="str">
        <f>IF(' MISC'!M45="","",' MISC'!M45)</f>
        <v/>
      </c>
      <c r="O514" s="232" t="str">
        <f>IF(' MISC'!N45="","",' MISC'!N45)</f>
        <v/>
      </c>
      <c r="P514" s="232" t="str">
        <f>IF(' MISC'!O45="","",' MISC'!O45)</f>
        <v/>
      </c>
      <c r="Q514" s="232" t="str">
        <f>IF(' MISC'!P45="","",' MISC'!P45)</f>
        <v/>
      </c>
      <c r="R514" s="232" t="str">
        <f>IF(' MISC'!Q45="","",' MISC'!Q45)</f>
        <v/>
      </c>
      <c r="S514" s="232" t="str">
        <f>IF(' MISC'!R45="","",' MISC'!R45)</f>
        <v/>
      </c>
      <c r="T514" s="232" t="str">
        <f>IF(' MISC'!S45="","",' MISC'!S45)</f>
        <v/>
      </c>
      <c r="U514" s="232"/>
      <c r="V514" s="232"/>
      <c r="W514" s="232"/>
      <c r="X514" s="232"/>
      <c r="Y514" s="232"/>
      <c r="Z514" s="232"/>
      <c r="AA514" s="221" t="str">
        <f>IF(' MISC'!AA45="","",' MISC'!AA45)</f>
        <v/>
      </c>
      <c r="AB514" s="222" t="str">
        <f>IF(' MISC'!Z45="","",' MISC'!Z45)</f>
        <v/>
      </c>
      <c r="AC514" s="222" t="str">
        <f>IF(' MISC'!AB45="","",' MISC'!AB45)</f>
        <v/>
      </c>
      <c r="AD514" s="223" t="str">
        <f>IF(' MISC'!AC45="","",' MISC'!AC45)</f>
        <v/>
      </c>
      <c r="AE514" s="224" t="str">
        <f>IF(' MISC'!AD45="","",' MISC'!AD45)</f>
        <v/>
      </c>
      <c r="AF514" s="257" t="str">
        <f>IF(' MISC'!AE45="","",' MISC'!AE45)</f>
        <v/>
      </c>
    </row>
    <row r="515" spans="1:32" x14ac:dyDescent="0.15">
      <c r="A515" s="313" t="str">
        <f>IF(' MISC'!AE46="","","Print")</f>
        <v/>
      </c>
      <c r="B515" s="236" t="str">
        <f>IF(' MISC'!A46="","",' MISC'!A46)</f>
        <v>ADDITIONAL ITEM</v>
      </c>
      <c r="C515" s="232" t="str">
        <f>IF(' MISC'!B46="","",' MISC'!B46)</f>
        <v>XX</v>
      </c>
      <c r="D515" s="232" t="str">
        <f>IF(' MISC'!C46="","",' MISC'!C46)</f>
        <v/>
      </c>
      <c r="E515" s="232" t="str">
        <f>IF(' MISC'!D46="","",' MISC'!D46)</f>
        <v/>
      </c>
      <c r="F515" s="232" t="str">
        <f>IF(' MISC'!E46="","",' MISC'!E46)</f>
        <v/>
      </c>
      <c r="G515" s="232" t="str">
        <f>IF(' MISC'!F46="","",' MISC'!F46)</f>
        <v/>
      </c>
      <c r="H515" s="232" t="str">
        <f>IF(' MISC'!G46="","",' MISC'!G46)</f>
        <v/>
      </c>
      <c r="I515" s="232" t="str">
        <f>IF(' MISC'!H46="","",' MISC'!H46)</f>
        <v/>
      </c>
      <c r="J515" s="232" t="str">
        <f>IF(' MISC'!I46="","",' MISC'!I46)</f>
        <v/>
      </c>
      <c r="K515" s="232" t="str">
        <f>IF(' MISC'!J46="","",' MISC'!J46)</f>
        <v/>
      </c>
      <c r="L515" s="232" t="str">
        <f>IF(' MISC'!K46="","",' MISC'!K46)</f>
        <v/>
      </c>
      <c r="M515" s="232" t="str">
        <f>IF(' MISC'!L46="","",' MISC'!L46)</f>
        <v/>
      </c>
      <c r="N515" s="232" t="str">
        <f>IF(' MISC'!M46="","",' MISC'!M46)</f>
        <v/>
      </c>
      <c r="O515" s="232" t="str">
        <f>IF(' MISC'!N46="","",' MISC'!N46)</f>
        <v/>
      </c>
      <c r="P515" s="232" t="str">
        <f>IF(' MISC'!O46="","",' MISC'!O46)</f>
        <v/>
      </c>
      <c r="Q515" s="232" t="str">
        <f>IF(' MISC'!P46="","",' MISC'!P46)</f>
        <v/>
      </c>
      <c r="R515" s="232" t="str">
        <f>IF(' MISC'!Q46="","",' MISC'!Q46)</f>
        <v/>
      </c>
      <c r="S515" s="232" t="str">
        <f>IF(' MISC'!R46="","",' MISC'!R46)</f>
        <v/>
      </c>
      <c r="T515" s="232" t="str">
        <f>IF(' MISC'!S46="","",' MISC'!S46)</f>
        <v/>
      </c>
      <c r="U515" s="232"/>
      <c r="V515" s="232"/>
      <c r="W515" s="232"/>
      <c r="X515" s="232"/>
      <c r="Y515" s="232"/>
      <c r="Z515" s="232"/>
      <c r="AA515" s="221" t="str">
        <f>IF(' MISC'!AA46="","",' MISC'!AA46)</f>
        <v/>
      </c>
      <c r="AB515" s="222" t="str">
        <f>IF(' MISC'!Z46="","",' MISC'!Z46)</f>
        <v/>
      </c>
      <c r="AC515" s="222" t="str">
        <f>IF(' MISC'!AB46="","",' MISC'!AB46)</f>
        <v/>
      </c>
      <c r="AD515" s="223" t="str">
        <f>IF(' MISC'!AC46="","",' MISC'!AC46)</f>
        <v/>
      </c>
      <c r="AE515" s="224" t="str">
        <f>IF(' MISC'!AD46="","",' MISC'!AD46)</f>
        <v/>
      </c>
      <c r="AF515" s="257" t="str">
        <f>IF(' MISC'!AE46="","",' MISC'!AE46)</f>
        <v/>
      </c>
    </row>
    <row r="516" spans="1:32" x14ac:dyDescent="0.15">
      <c r="A516" s="313" t="str">
        <f>IF(' MISC'!AE47="","","Print")</f>
        <v/>
      </c>
      <c r="B516" s="236" t="str">
        <f>IF(' MISC'!A47="","",' MISC'!A47)</f>
        <v>ADDITIONAL ITEM</v>
      </c>
      <c r="C516" s="232" t="str">
        <f>IF(' MISC'!B47="","",' MISC'!B47)</f>
        <v>XX</v>
      </c>
      <c r="D516" s="232" t="str">
        <f>IF(' MISC'!C47="","",' MISC'!C47)</f>
        <v/>
      </c>
      <c r="E516" s="232" t="str">
        <f>IF(' MISC'!D47="","",' MISC'!D47)</f>
        <v/>
      </c>
      <c r="F516" s="232" t="str">
        <f>IF(' MISC'!E47="","",' MISC'!E47)</f>
        <v/>
      </c>
      <c r="G516" s="232" t="str">
        <f>IF(' MISC'!F47="","",' MISC'!F47)</f>
        <v/>
      </c>
      <c r="H516" s="232" t="str">
        <f>IF(' MISC'!G47="","",' MISC'!G47)</f>
        <v/>
      </c>
      <c r="I516" s="232" t="str">
        <f>IF(' MISC'!H47="","",' MISC'!H47)</f>
        <v/>
      </c>
      <c r="J516" s="232" t="str">
        <f>IF(' MISC'!I47="","",' MISC'!I47)</f>
        <v/>
      </c>
      <c r="K516" s="232" t="str">
        <f>IF(' MISC'!J47="","",' MISC'!J47)</f>
        <v/>
      </c>
      <c r="L516" s="232" t="str">
        <f>IF(' MISC'!K47="","",' MISC'!K47)</f>
        <v/>
      </c>
      <c r="M516" s="232" t="str">
        <f>IF(' MISC'!L47="","",' MISC'!L47)</f>
        <v/>
      </c>
      <c r="N516" s="232" t="str">
        <f>IF(' MISC'!M47="","",' MISC'!M47)</f>
        <v/>
      </c>
      <c r="O516" s="232" t="str">
        <f>IF(' MISC'!N47="","",' MISC'!N47)</f>
        <v/>
      </c>
      <c r="P516" s="232" t="str">
        <f>IF(' MISC'!O47="","",' MISC'!O47)</f>
        <v/>
      </c>
      <c r="Q516" s="232" t="str">
        <f>IF(' MISC'!P47="","",' MISC'!P47)</f>
        <v/>
      </c>
      <c r="R516" s="232" t="str">
        <f>IF(' MISC'!Q47="","",' MISC'!Q47)</f>
        <v/>
      </c>
      <c r="S516" s="232" t="str">
        <f>IF(' MISC'!R47="","",' MISC'!R47)</f>
        <v/>
      </c>
      <c r="T516" s="232" t="str">
        <f>IF(' MISC'!S47="","",' MISC'!S47)</f>
        <v/>
      </c>
      <c r="U516" s="232"/>
      <c r="V516" s="232"/>
      <c r="W516" s="232"/>
      <c r="X516" s="232"/>
      <c r="Y516" s="232"/>
      <c r="Z516" s="232"/>
      <c r="AA516" s="221" t="str">
        <f>IF(' MISC'!AA47="","",' MISC'!AA47)</f>
        <v/>
      </c>
      <c r="AB516" s="222" t="str">
        <f>IF(' MISC'!Z47="","",' MISC'!Z47)</f>
        <v/>
      </c>
      <c r="AC516" s="222" t="str">
        <f>IF(' MISC'!AB47="","",' MISC'!AB47)</f>
        <v/>
      </c>
      <c r="AD516" s="223" t="str">
        <f>IF(' MISC'!AC47="","",' MISC'!AC47)</f>
        <v/>
      </c>
      <c r="AE516" s="224" t="str">
        <f>IF(' MISC'!AD47="","",' MISC'!AD47)</f>
        <v/>
      </c>
      <c r="AF516" s="257" t="str">
        <f>IF(' MISC'!AE47="","",' MISC'!AE47)</f>
        <v/>
      </c>
    </row>
    <row r="517" spans="1:32" x14ac:dyDescent="0.15">
      <c r="A517" s="313" t="str">
        <f>IF(' MISC'!AE48="","","Print")</f>
        <v/>
      </c>
      <c r="B517" s="236" t="str">
        <f>IF(' MISC'!A48="","",' MISC'!A48)</f>
        <v>ADDITIONAL ITEM</v>
      </c>
      <c r="C517" s="232" t="str">
        <f>IF(' MISC'!B48="","",' MISC'!B48)</f>
        <v>XX</v>
      </c>
      <c r="D517" s="232" t="str">
        <f>IF(' MISC'!C48="","",' MISC'!C48)</f>
        <v/>
      </c>
      <c r="E517" s="232" t="str">
        <f>IF(' MISC'!D48="","",' MISC'!D48)</f>
        <v/>
      </c>
      <c r="F517" s="232" t="str">
        <f>IF(' MISC'!E48="","",' MISC'!E48)</f>
        <v/>
      </c>
      <c r="G517" s="232" t="str">
        <f>IF(' MISC'!F48="","",' MISC'!F48)</f>
        <v/>
      </c>
      <c r="H517" s="232" t="str">
        <f>IF(' MISC'!G48="","",' MISC'!G48)</f>
        <v/>
      </c>
      <c r="I517" s="232" t="str">
        <f>IF(' MISC'!H48="","",' MISC'!H48)</f>
        <v/>
      </c>
      <c r="J517" s="232" t="str">
        <f>IF(' MISC'!I48="","",' MISC'!I48)</f>
        <v/>
      </c>
      <c r="K517" s="232" t="str">
        <f>IF(' MISC'!J48="","",' MISC'!J48)</f>
        <v/>
      </c>
      <c r="L517" s="232" t="str">
        <f>IF(' MISC'!K48="","",' MISC'!K48)</f>
        <v/>
      </c>
      <c r="M517" s="232" t="str">
        <f>IF(' MISC'!L48="","",' MISC'!L48)</f>
        <v/>
      </c>
      <c r="N517" s="232" t="str">
        <f>IF(' MISC'!M48="","",' MISC'!M48)</f>
        <v/>
      </c>
      <c r="O517" s="232" t="str">
        <f>IF(' MISC'!N48="","",' MISC'!N48)</f>
        <v/>
      </c>
      <c r="P517" s="232" t="str">
        <f>IF(' MISC'!O48="","",' MISC'!O48)</f>
        <v/>
      </c>
      <c r="Q517" s="232" t="str">
        <f>IF(' MISC'!P48="","",' MISC'!P48)</f>
        <v/>
      </c>
      <c r="R517" s="232" t="str">
        <f>IF(' MISC'!Q48="","",' MISC'!Q48)</f>
        <v/>
      </c>
      <c r="S517" s="232" t="str">
        <f>IF(' MISC'!R48="","",' MISC'!R48)</f>
        <v/>
      </c>
      <c r="T517" s="232" t="str">
        <f>IF(' MISC'!S48="","",' MISC'!S48)</f>
        <v/>
      </c>
      <c r="U517" s="232"/>
      <c r="V517" s="232"/>
      <c r="W517" s="232"/>
      <c r="X517" s="232"/>
      <c r="Y517" s="232"/>
      <c r="Z517" s="232"/>
      <c r="AA517" s="221" t="str">
        <f>IF(' MISC'!AA48="","",' MISC'!AA48)</f>
        <v/>
      </c>
      <c r="AB517" s="222" t="str">
        <f>IF(' MISC'!Z48="","",' MISC'!Z48)</f>
        <v/>
      </c>
      <c r="AC517" s="222" t="str">
        <f>IF(' MISC'!AB48="","",' MISC'!AB48)</f>
        <v/>
      </c>
      <c r="AD517" s="223" t="str">
        <f>IF(' MISC'!AC48="","",' MISC'!AC48)</f>
        <v/>
      </c>
      <c r="AE517" s="224" t="str">
        <f>IF(' MISC'!AD48="","",' MISC'!AD48)</f>
        <v/>
      </c>
      <c r="AF517" s="257" t="str">
        <f>IF(' MISC'!AE48="","",' MISC'!AE48)</f>
        <v/>
      </c>
    </row>
    <row r="518" spans="1:32" x14ac:dyDescent="0.15">
      <c r="A518" s="313" t="str">
        <f>IF(' MISC'!AE49="","","Print")</f>
        <v/>
      </c>
      <c r="B518" s="236" t="str">
        <f>IF(' MISC'!A49="","",' MISC'!A49)</f>
        <v>ADDITIONAL ITEM</v>
      </c>
      <c r="C518" s="232" t="str">
        <f>IF(' MISC'!B49="","",' MISC'!B49)</f>
        <v>XX</v>
      </c>
      <c r="D518" s="232" t="str">
        <f>IF(' MISC'!C49="","",' MISC'!C49)</f>
        <v/>
      </c>
      <c r="E518" s="232" t="str">
        <f>IF(' MISC'!D49="","",' MISC'!D49)</f>
        <v/>
      </c>
      <c r="F518" s="232" t="str">
        <f>IF(' MISC'!E49="","",' MISC'!E49)</f>
        <v/>
      </c>
      <c r="G518" s="232" t="str">
        <f>IF(' MISC'!F49="","",' MISC'!F49)</f>
        <v/>
      </c>
      <c r="H518" s="232" t="str">
        <f>IF(' MISC'!G49="","",' MISC'!G49)</f>
        <v/>
      </c>
      <c r="I518" s="232" t="str">
        <f>IF(' MISC'!H49="","",' MISC'!H49)</f>
        <v/>
      </c>
      <c r="J518" s="232" t="str">
        <f>IF(' MISC'!I49="","",' MISC'!I49)</f>
        <v/>
      </c>
      <c r="K518" s="232" t="str">
        <f>IF(' MISC'!J49="","",' MISC'!J49)</f>
        <v/>
      </c>
      <c r="L518" s="232" t="str">
        <f>IF(' MISC'!K49="","",' MISC'!K49)</f>
        <v/>
      </c>
      <c r="M518" s="232" t="str">
        <f>IF(' MISC'!L49="","",' MISC'!L49)</f>
        <v/>
      </c>
      <c r="N518" s="232" t="str">
        <f>IF(' MISC'!M49="","",' MISC'!M49)</f>
        <v/>
      </c>
      <c r="O518" s="232" t="str">
        <f>IF(' MISC'!N49="","",' MISC'!N49)</f>
        <v/>
      </c>
      <c r="P518" s="232" t="str">
        <f>IF(' MISC'!O49="","",' MISC'!O49)</f>
        <v/>
      </c>
      <c r="Q518" s="232" t="str">
        <f>IF(' MISC'!P49="","",' MISC'!P49)</f>
        <v/>
      </c>
      <c r="R518" s="232" t="str">
        <f>IF(' MISC'!Q49="","",' MISC'!Q49)</f>
        <v/>
      </c>
      <c r="S518" s="232" t="str">
        <f>IF(' MISC'!R49="","",' MISC'!R49)</f>
        <v/>
      </c>
      <c r="T518" s="232" t="str">
        <f>IF(' MISC'!S49="","",' MISC'!S49)</f>
        <v/>
      </c>
      <c r="U518" s="232"/>
      <c r="V518" s="232"/>
      <c r="W518" s="232"/>
      <c r="X518" s="232"/>
      <c r="Y518" s="232"/>
      <c r="Z518" s="232"/>
      <c r="AA518" s="221" t="str">
        <f>IF(' MISC'!AA49="","",' MISC'!AA49)</f>
        <v/>
      </c>
      <c r="AB518" s="222" t="str">
        <f>IF(' MISC'!Z49="","",' MISC'!Z49)</f>
        <v/>
      </c>
      <c r="AC518" s="222" t="str">
        <f>IF(' MISC'!AB49="","",' MISC'!AB49)</f>
        <v/>
      </c>
      <c r="AD518" s="223" t="str">
        <f>IF(' MISC'!AC49="","",' MISC'!AC49)</f>
        <v/>
      </c>
      <c r="AE518" s="224" t="str">
        <f>IF(' MISC'!AD49="","",' MISC'!AD49)</f>
        <v/>
      </c>
      <c r="AF518" s="257" t="str">
        <f>IF(' MISC'!AE49="","",' MISC'!AE49)</f>
        <v/>
      </c>
    </row>
    <row r="519" spans="1:32" x14ac:dyDescent="0.15">
      <c r="A519" s="313" t="str">
        <f>IF(' MISC'!AE50="","","Print")</f>
        <v/>
      </c>
      <c r="B519" s="236" t="str">
        <f>IF(' MISC'!A50="","",' MISC'!A50)</f>
        <v>ADDITIONAL ITEM</v>
      </c>
      <c r="C519" s="232" t="str">
        <f>IF(' MISC'!B50="","",' MISC'!B50)</f>
        <v>XX</v>
      </c>
      <c r="D519" s="232" t="str">
        <f>IF(' MISC'!C50="","",' MISC'!C50)</f>
        <v/>
      </c>
      <c r="E519" s="232" t="str">
        <f>IF(' MISC'!D50="","",' MISC'!D50)</f>
        <v/>
      </c>
      <c r="F519" s="232" t="str">
        <f>IF(' MISC'!E50="","",' MISC'!E50)</f>
        <v/>
      </c>
      <c r="G519" s="232" t="str">
        <f>IF(' MISC'!F50="","",' MISC'!F50)</f>
        <v/>
      </c>
      <c r="H519" s="232" t="str">
        <f>IF(' MISC'!G50="","",' MISC'!G50)</f>
        <v/>
      </c>
      <c r="I519" s="232" t="str">
        <f>IF(' MISC'!H50="","",' MISC'!H50)</f>
        <v/>
      </c>
      <c r="J519" s="232" t="str">
        <f>IF(' MISC'!I50="","",' MISC'!I50)</f>
        <v/>
      </c>
      <c r="K519" s="232" t="str">
        <f>IF(' MISC'!J50="","",' MISC'!J50)</f>
        <v/>
      </c>
      <c r="L519" s="232" t="str">
        <f>IF(' MISC'!K50="","",' MISC'!K50)</f>
        <v/>
      </c>
      <c r="M519" s="232" t="str">
        <f>IF(' MISC'!L50="","",' MISC'!L50)</f>
        <v/>
      </c>
      <c r="N519" s="232" t="str">
        <f>IF(' MISC'!M50="","",' MISC'!M50)</f>
        <v/>
      </c>
      <c r="O519" s="232" t="str">
        <f>IF(' MISC'!N50="","",' MISC'!N50)</f>
        <v/>
      </c>
      <c r="P519" s="232" t="str">
        <f>IF(' MISC'!O50="","",' MISC'!O50)</f>
        <v/>
      </c>
      <c r="Q519" s="232" t="str">
        <f>IF(' MISC'!P50="","",' MISC'!P50)</f>
        <v/>
      </c>
      <c r="R519" s="232" t="str">
        <f>IF(' MISC'!Q50="","",' MISC'!Q50)</f>
        <v/>
      </c>
      <c r="S519" s="232" t="str">
        <f>IF(' MISC'!R50="","",' MISC'!R50)</f>
        <v/>
      </c>
      <c r="T519" s="232" t="str">
        <f>IF(' MISC'!S50="","",' MISC'!S50)</f>
        <v/>
      </c>
      <c r="U519" s="232"/>
      <c r="V519" s="232"/>
      <c r="W519" s="232"/>
      <c r="X519" s="232"/>
      <c r="Y519" s="232"/>
      <c r="Z519" s="232"/>
      <c r="AA519" s="221" t="str">
        <f>IF(' MISC'!AA50="","",' MISC'!AA50)</f>
        <v/>
      </c>
      <c r="AB519" s="222" t="str">
        <f>IF(' MISC'!Z50="","",' MISC'!Z50)</f>
        <v/>
      </c>
      <c r="AC519" s="222" t="str">
        <f>IF(' MISC'!AB50="","",' MISC'!AB50)</f>
        <v/>
      </c>
      <c r="AD519" s="223" t="str">
        <f>IF(' MISC'!AC50="","",' MISC'!AC50)</f>
        <v/>
      </c>
      <c r="AE519" s="224" t="str">
        <f>IF(' MISC'!AD50="","",' MISC'!AD50)</f>
        <v/>
      </c>
      <c r="AF519" s="257" t="str">
        <f>IF(' MISC'!AE50="","",' MISC'!AE50)</f>
        <v/>
      </c>
    </row>
    <row r="520" spans="1:32" x14ac:dyDescent="0.15">
      <c r="A520" s="313" t="str">
        <f>IF(' MISC'!AE51="","","Print")</f>
        <v/>
      </c>
      <c r="B520" s="236" t="str">
        <f>IF(' MISC'!A51="","",' MISC'!A51)</f>
        <v>ADDITIONAL ITEM</v>
      </c>
      <c r="C520" s="232" t="str">
        <f>IF(' MISC'!B51="","",' MISC'!B51)</f>
        <v>XX</v>
      </c>
      <c r="D520" s="232" t="str">
        <f>IF(' MISC'!C51="","",' MISC'!C51)</f>
        <v/>
      </c>
      <c r="E520" s="232" t="str">
        <f>IF(' MISC'!D51="","",' MISC'!D51)</f>
        <v/>
      </c>
      <c r="F520" s="232" t="str">
        <f>IF(' MISC'!E51="","",' MISC'!E51)</f>
        <v/>
      </c>
      <c r="G520" s="232" t="str">
        <f>IF(' MISC'!F51="","",' MISC'!F51)</f>
        <v/>
      </c>
      <c r="H520" s="232" t="str">
        <f>IF(' MISC'!G51="","",' MISC'!G51)</f>
        <v/>
      </c>
      <c r="I520" s="232" t="str">
        <f>IF(' MISC'!H51="","",' MISC'!H51)</f>
        <v/>
      </c>
      <c r="J520" s="232" t="str">
        <f>IF(' MISC'!I51="","",' MISC'!I51)</f>
        <v/>
      </c>
      <c r="K520" s="232" t="str">
        <f>IF(' MISC'!J51="","",' MISC'!J51)</f>
        <v/>
      </c>
      <c r="L520" s="232" t="str">
        <f>IF(' MISC'!K51="","",' MISC'!K51)</f>
        <v/>
      </c>
      <c r="M520" s="232" t="str">
        <f>IF(' MISC'!L51="","",' MISC'!L51)</f>
        <v/>
      </c>
      <c r="N520" s="232" t="str">
        <f>IF(' MISC'!M51="","",' MISC'!M51)</f>
        <v/>
      </c>
      <c r="O520" s="232" t="str">
        <f>IF(' MISC'!N51="","",' MISC'!N51)</f>
        <v/>
      </c>
      <c r="P520" s="232" t="str">
        <f>IF(' MISC'!O51="","",' MISC'!O51)</f>
        <v/>
      </c>
      <c r="Q520" s="232" t="str">
        <f>IF(' MISC'!P51="","",' MISC'!P51)</f>
        <v/>
      </c>
      <c r="R520" s="232" t="str">
        <f>IF(' MISC'!Q51="","",' MISC'!Q51)</f>
        <v/>
      </c>
      <c r="S520" s="232" t="str">
        <f>IF(' MISC'!R51="","",' MISC'!R51)</f>
        <v/>
      </c>
      <c r="T520" s="232" t="str">
        <f>IF(' MISC'!S51="","",' MISC'!S51)</f>
        <v/>
      </c>
      <c r="U520" s="232"/>
      <c r="V520" s="232"/>
      <c r="W520" s="232"/>
      <c r="X520" s="232"/>
      <c r="Y520" s="232"/>
      <c r="Z520" s="232"/>
      <c r="AA520" s="221" t="str">
        <f>IF(' MISC'!AA51="","",' MISC'!AA51)</f>
        <v/>
      </c>
      <c r="AB520" s="222" t="str">
        <f>IF(' MISC'!Z51="","",' MISC'!Z51)</f>
        <v/>
      </c>
      <c r="AC520" s="222" t="str">
        <f>IF(' MISC'!AB51="","",' MISC'!AB51)</f>
        <v/>
      </c>
      <c r="AD520" s="223" t="str">
        <f>IF(' MISC'!AC51="","",' MISC'!AC51)</f>
        <v/>
      </c>
      <c r="AE520" s="224" t="str">
        <f>IF(' MISC'!AD51="","",' MISC'!AD51)</f>
        <v/>
      </c>
      <c r="AF520" s="257" t="str">
        <f>IF(' MISC'!AE51="","",' MISC'!AE51)</f>
        <v/>
      </c>
    </row>
    <row r="521" spans="1:32" x14ac:dyDescent="0.15">
      <c r="A521" s="313" t="str">
        <f>IF(' MISC'!AE52="","","Print")</f>
        <v/>
      </c>
      <c r="B521" s="236" t="str">
        <f>IF(' MISC'!A52="","",' MISC'!A52)</f>
        <v>ADDITIONAL ITEM</v>
      </c>
      <c r="C521" s="232" t="str">
        <f>IF(' MISC'!B52="","",' MISC'!B52)</f>
        <v>XX</v>
      </c>
      <c r="D521" s="232" t="str">
        <f>IF(' MISC'!C52="","",' MISC'!C52)</f>
        <v/>
      </c>
      <c r="E521" s="232" t="str">
        <f>IF(' MISC'!D52="","",' MISC'!D52)</f>
        <v/>
      </c>
      <c r="F521" s="232" t="str">
        <f>IF(' MISC'!E52="","",' MISC'!E52)</f>
        <v/>
      </c>
      <c r="G521" s="232" t="str">
        <f>IF(' MISC'!F52="","",' MISC'!F52)</f>
        <v/>
      </c>
      <c r="H521" s="232" t="str">
        <f>IF(' MISC'!G52="","",' MISC'!G52)</f>
        <v/>
      </c>
      <c r="I521" s="232" t="str">
        <f>IF(' MISC'!H52="","",' MISC'!H52)</f>
        <v/>
      </c>
      <c r="J521" s="232" t="str">
        <f>IF(' MISC'!I52="","",' MISC'!I52)</f>
        <v/>
      </c>
      <c r="K521" s="232" t="str">
        <f>IF(' MISC'!J52="","",' MISC'!J52)</f>
        <v/>
      </c>
      <c r="L521" s="232" t="str">
        <f>IF(' MISC'!K52="","",' MISC'!K52)</f>
        <v/>
      </c>
      <c r="M521" s="232" t="str">
        <f>IF(' MISC'!L52="","",' MISC'!L52)</f>
        <v/>
      </c>
      <c r="N521" s="232" t="str">
        <f>IF(' MISC'!M52="","",' MISC'!M52)</f>
        <v/>
      </c>
      <c r="O521" s="232" t="str">
        <f>IF(' MISC'!N52="","",' MISC'!N52)</f>
        <v/>
      </c>
      <c r="P521" s="232" t="str">
        <f>IF(' MISC'!O52="","",' MISC'!O52)</f>
        <v/>
      </c>
      <c r="Q521" s="232" t="str">
        <f>IF(' MISC'!P52="","",' MISC'!P52)</f>
        <v/>
      </c>
      <c r="R521" s="232" t="str">
        <f>IF(' MISC'!Q52="","",' MISC'!Q52)</f>
        <v/>
      </c>
      <c r="S521" s="232" t="str">
        <f>IF(' MISC'!R52="","",' MISC'!R52)</f>
        <v/>
      </c>
      <c r="T521" s="232" t="str">
        <f>IF(' MISC'!S52="","",' MISC'!S52)</f>
        <v/>
      </c>
      <c r="U521" s="232"/>
      <c r="V521" s="232"/>
      <c r="W521" s="232"/>
      <c r="X521" s="232"/>
      <c r="Y521" s="232"/>
      <c r="Z521" s="232"/>
      <c r="AA521" s="221" t="str">
        <f>IF(' MISC'!AA52="","",' MISC'!AA52)</f>
        <v/>
      </c>
      <c r="AB521" s="222" t="str">
        <f>IF(' MISC'!Z52="","",' MISC'!Z52)</f>
        <v/>
      </c>
      <c r="AC521" s="222" t="str">
        <f>IF(' MISC'!AB52="","",' MISC'!AB52)</f>
        <v/>
      </c>
      <c r="AD521" s="223" t="str">
        <f>IF(' MISC'!AC52="","",' MISC'!AC52)</f>
        <v/>
      </c>
      <c r="AE521" s="224" t="str">
        <f>IF(' MISC'!AD52="","",' MISC'!AD52)</f>
        <v/>
      </c>
      <c r="AF521" s="257" t="str">
        <f>IF(' MISC'!AE52="","",' MISC'!AE52)</f>
        <v/>
      </c>
    </row>
    <row r="522" spans="1:32" x14ac:dyDescent="0.15">
      <c r="A522" s="313" t="str">
        <f>IF(' MISC'!AE53="","","Print")</f>
        <v/>
      </c>
      <c r="B522" s="236" t="str">
        <f>IF(' MISC'!A53="","",' MISC'!A53)</f>
        <v>ADDITIONAL ITEM</v>
      </c>
      <c r="C522" s="232" t="str">
        <f>IF(' MISC'!B53="","",' MISC'!B53)</f>
        <v>XX</v>
      </c>
      <c r="D522" s="232" t="str">
        <f>IF(' MISC'!C53="","",' MISC'!C53)</f>
        <v/>
      </c>
      <c r="E522" s="232" t="str">
        <f>IF(' MISC'!D53="","",' MISC'!D53)</f>
        <v/>
      </c>
      <c r="F522" s="232" t="str">
        <f>IF(' MISC'!E53="","",' MISC'!E53)</f>
        <v/>
      </c>
      <c r="G522" s="232" t="str">
        <f>IF(' MISC'!F53="","",' MISC'!F53)</f>
        <v/>
      </c>
      <c r="H522" s="232" t="str">
        <f>IF(' MISC'!G53="","",' MISC'!G53)</f>
        <v/>
      </c>
      <c r="I522" s="232" t="str">
        <f>IF(' MISC'!H53="","",' MISC'!H53)</f>
        <v/>
      </c>
      <c r="J522" s="232" t="str">
        <f>IF(' MISC'!I53="","",' MISC'!I53)</f>
        <v/>
      </c>
      <c r="K522" s="232" t="str">
        <f>IF(' MISC'!J53="","",' MISC'!J53)</f>
        <v/>
      </c>
      <c r="L522" s="232" t="str">
        <f>IF(' MISC'!K53="","",' MISC'!K53)</f>
        <v/>
      </c>
      <c r="M522" s="232" t="str">
        <f>IF(' MISC'!L53="","",' MISC'!L53)</f>
        <v/>
      </c>
      <c r="N522" s="232" t="str">
        <f>IF(' MISC'!M53="","",' MISC'!M53)</f>
        <v/>
      </c>
      <c r="O522" s="232" t="str">
        <f>IF(' MISC'!N53="","",' MISC'!N53)</f>
        <v/>
      </c>
      <c r="P522" s="232" t="str">
        <f>IF(' MISC'!O53="","",' MISC'!O53)</f>
        <v/>
      </c>
      <c r="Q522" s="232" t="str">
        <f>IF(' MISC'!P53="","",' MISC'!P53)</f>
        <v/>
      </c>
      <c r="R522" s="232" t="str">
        <f>IF(' MISC'!Q53="","",' MISC'!Q53)</f>
        <v/>
      </c>
      <c r="S522" s="232" t="str">
        <f>IF(' MISC'!R53="","",' MISC'!R53)</f>
        <v/>
      </c>
      <c r="T522" s="232" t="str">
        <f>IF(' MISC'!S53="","",' MISC'!S53)</f>
        <v/>
      </c>
      <c r="U522" s="232"/>
      <c r="V522" s="232"/>
      <c r="W522" s="232"/>
      <c r="X522" s="232"/>
      <c r="Y522" s="232"/>
      <c r="Z522" s="232"/>
      <c r="AA522" s="221" t="str">
        <f>IF(' MISC'!AA53="","",' MISC'!AA53)</f>
        <v/>
      </c>
      <c r="AB522" s="222" t="str">
        <f>IF(' MISC'!Z53="","",' MISC'!Z53)</f>
        <v/>
      </c>
      <c r="AC522" s="222" t="str">
        <f>IF(' MISC'!AB53="","",' MISC'!AB53)</f>
        <v/>
      </c>
      <c r="AD522" s="223" t="str">
        <f>IF(' MISC'!AC53="","",' MISC'!AC53)</f>
        <v/>
      </c>
      <c r="AE522" s="224" t="str">
        <f>IF(' MISC'!AD53="","",' MISC'!AD53)</f>
        <v/>
      </c>
      <c r="AF522" s="257" t="str">
        <f>IF(' MISC'!AE53="","",' MISC'!AE53)</f>
        <v/>
      </c>
    </row>
    <row r="523" spans="1:32" x14ac:dyDescent="0.15">
      <c r="A523" s="313" t="str">
        <f>IF(' MISC'!AE54="","","Print")</f>
        <v/>
      </c>
      <c r="B523" s="236" t="str">
        <f>IF(' MISC'!A54="","",' MISC'!A54)</f>
        <v>ADDITIONAL ITEM</v>
      </c>
      <c r="C523" s="232" t="str">
        <f>IF(' MISC'!B54="","",' MISC'!B54)</f>
        <v>XX</v>
      </c>
      <c r="D523" s="232" t="str">
        <f>IF(' MISC'!C54="","",' MISC'!C54)</f>
        <v/>
      </c>
      <c r="E523" s="232" t="str">
        <f>IF(' MISC'!D54="","",' MISC'!D54)</f>
        <v/>
      </c>
      <c r="F523" s="232" t="str">
        <f>IF(' MISC'!E54="","",' MISC'!E54)</f>
        <v/>
      </c>
      <c r="G523" s="232" t="str">
        <f>IF(' MISC'!F54="","",' MISC'!F54)</f>
        <v/>
      </c>
      <c r="H523" s="232" t="str">
        <f>IF(' MISC'!G54="","",' MISC'!G54)</f>
        <v/>
      </c>
      <c r="I523" s="232" t="str">
        <f>IF(' MISC'!H54="","",' MISC'!H54)</f>
        <v/>
      </c>
      <c r="J523" s="232" t="str">
        <f>IF(' MISC'!I54="","",' MISC'!I54)</f>
        <v/>
      </c>
      <c r="K523" s="232" t="str">
        <f>IF(' MISC'!J54="","",' MISC'!J54)</f>
        <v/>
      </c>
      <c r="L523" s="232" t="str">
        <f>IF(' MISC'!K54="","",' MISC'!K54)</f>
        <v/>
      </c>
      <c r="M523" s="232" t="str">
        <f>IF(' MISC'!L54="","",' MISC'!L54)</f>
        <v/>
      </c>
      <c r="N523" s="232" t="str">
        <f>IF(' MISC'!M54="","",' MISC'!M54)</f>
        <v/>
      </c>
      <c r="O523" s="232" t="str">
        <f>IF(' MISC'!N54="","",' MISC'!N54)</f>
        <v/>
      </c>
      <c r="P523" s="232" t="str">
        <f>IF(' MISC'!O54="","",' MISC'!O54)</f>
        <v/>
      </c>
      <c r="Q523" s="232" t="str">
        <f>IF(' MISC'!P54="","",' MISC'!P54)</f>
        <v/>
      </c>
      <c r="R523" s="232" t="str">
        <f>IF(' MISC'!Q54="","",' MISC'!Q54)</f>
        <v/>
      </c>
      <c r="S523" s="232" t="str">
        <f>IF(' MISC'!R54="","",' MISC'!R54)</f>
        <v/>
      </c>
      <c r="T523" s="232" t="str">
        <f>IF(' MISC'!S54="","",' MISC'!S54)</f>
        <v/>
      </c>
      <c r="U523" s="232"/>
      <c r="V523" s="232"/>
      <c r="W523" s="232"/>
      <c r="X523" s="232"/>
      <c r="Y523" s="232"/>
      <c r="Z523" s="232"/>
      <c r="AA523" s="221" t="str">
        <f>IF(' MISC'!AA54="","",' MISC'!AA54)</f>
        <v/>
      </c>
      <c r="AB523" s="222" t="str">
        <f>IF(' MISC'!Z54="","",' MISC'!Z54)</f>
        <v/>
      </c>
      <c r="AC523" s="222" t="str">
        <f>IF(' MISC'!AB54="","",' MISC'!AB54)</f>
        <v/>
      </c>
      <c r="AD523" s="223" t="str">
        <f>IF(' MISC'!AC54="","",' MISC'!AC54)</f>
        <v/>
      </c>
      <c r="AE523" s="224" t="str">
        <f>IF(' MISC'!AD54="","",' MISC'!AD54)</f>
        <v/>
      </c>
      <c r="AF523" s="257" t="str">
        <f>IF(' MISC'!AE54="","",' MISC'!AE54)</f>
        <v/>
      </c>
    </row>
    <row r="524" spans="1:32" x14ac:dyDescent="0.15">
      <c r="A524" s="313" t="str">
        <f>IF(' MISC'!AE55="","","Print")</f>
        <v/>
      </c>
      <c r="B524" s="236" t="str">
        <f>IF(' MISC'!A55="","",' MISC'!A55)</f>
        <v>ADDITIONAL ITEM</v>
      </c>
      <c r="C524" s="232" t="str">
        <f>IF(' MISC'!B55="","",' MISC'!B55)</f>
        <v>XX</v>
      </c>
      <c r="D524" s="232" t="str">
        <f>IF(' MISC'!C55="","",' MISC'!C55)</f>
        <v/>
      </c>
      <c r="E524" s="232" t="str">
        <f>IF(' MISC'!D55="","",' MISC'!D55)</f>
        <v/>
      </c>
      <c r="F524" s="232" t="str">
        <f>IF(' MISC'!E55="","",' MISC'!E55)</f>
        <v/>
      </c>
      <c r="G524" s="232" t="str">
        <f>IF(' MISC'!F55="","",' MISC'!F55)</f>
        <v/>
      </c>
      <c r="H524" s="232" t="str">
        <f>IF(' MISC'!G55="","",' MISC'!G55)</f>
        <v/>
      </c>
      <c r="I524" s="232" t="str">
        <f>IF(' MISC'!H55="","",' MISC'!H55)</f>
        <v/>
      </c>
      <c r="J524" s="232" t="str">
        <f>IF(' MISC'!I55="","",' MISC'!I55)</f>
        <v/>
      </c>
      <c r="K524" s="232" t="str">
        <f>IF(' MISC'!J55="","",' MISC'!J55)</f>
        <v/>
      </c>
      <c r="L524" s="232" t="str">
        <f>IF(' MISC'!K55="","",' MISC'!K55)</f>
        <v/>
      </c>
      <c r="M524" s="232" t="str">
        <f>IF(' MISC'!L55="","",' MISC'!L55)</f>
        <v/>
      </c>
      <c r="N524" s="232" t="str">
        <f>IF(' MISC'!M55="","",' MISC'!M55)</f>
        <v/>
      </c>
      <c r="O524" s="232" t="str">
        <f>IF(' MISC'!N55="","",' MISC'!N55)</f>
        <v/>
      </c>
      <c r="P524" s="232" t="str">
        <f>IF(' MISC'!O55="","",' MISC'!O55)</f>
        <v/>
      </c>
      <c r="Q524" s="232" t="str">
        <f>IF(' MISC'!P55="","",' MISC'!P55)</f>
        <v/>
      </c>
      <c r="R524" s="232" t="str">
        <f>IF(' MISC'!Q55="","",' MISC'!Q55)</f>
        <v/>
      </c>
      <c r="S524" s="232" t="str">
        <f>IF(' MISC'!R55="","",' MISC'!R55)</f>
        <v/>
      </c>
      <c r="T524" s="232" t="str">
        <f>IF(' MISC'!S55="","",' MISC'!S55)</f>
        <v/>
      </c>
      <c r="U524" s="232"/>
      <c r="V524" s="232"/>
      <c r="W524" s="232"/>
      <c r="X524" s="232"/>
      <c r="Y524" s="232"/>
      <c r="Z524" s="232"/>
      <c r="AA524" s="221" t="str">
        <f>IF(' MISC'!AA55="","",' MISC'!AA55)</f>
        <v/>
      </c>
      <c r="AB524" s="222" t="str">
        <f>IF(' MISC'!Z55="","",' MISC'!Z55)</f>
        <v/>
      </c>
      <c r="AC524" s="222" t="str">
        <f>IF(' MISC'!AB55="","",' MISC'!AB55)</f>
        <v/>
      </c>
      <c r="AD524" s="223" t="str">
        <f>IF(' MISC'!AC55="","",' MISC'!AC55)</f>
        <v/>
      </c>
      <c r="AE524" s="224" t="str">
        <f>IF(' MISC'!AD55="","",' MISC'!AD55)</f>
        <v/>
      </c>
      <c r="AF524" s="257" t="str">
        <f>IF(' MISC'!AE55="","",' MISC'!AE55)</f>
        <v/>
      </c>
    </row>
    <row r="525" spans="1:32" x14ac:dyDescent="0.15">
      <c r="A525" s="313" t="str">
        <f>IF(' MISC'!AE56="","","Print")</f>
        <v/>
      </c>
      <c r="B525" s="236" t="str">
        <f>IF(' MISC'!A56="","",' MISC'!A56)</f>
        <v>ADDITIONAL ITEM</v>
      </c>
      <c r="C525" s="232" t="str">
        <f>IF(' MISC'!B56="","",' MISC'!B56)</f>
        <v>XX</v>
      </c>
      <c r="D525" s="232" t="str">
        <f>IF(' MISC'!C56="","",' MISC'!C56)</f>
        <v/>
      </c>
      <c r="E525" s="232" t="str">
        <f>IF(' MISC'!D56="","",' MISC'!D56)</f>
        <v/>
      </c>
      <c r="F525" s="232" t="str">
        <f>IF(' MISC'!E56="","",' MISC'!E56)</f>
        <v/>
      </c>
      <c r="G525" s="232" t="str">
        <f>IF(' MISC'!F56="","",' MISC'!F56)</f>
        <v/>
      </c>
      <c r="H525" s="232" t="str">
        <f>IF(' MISC'!G56="","",' MISC'!G56)</f>
        <v/>
      </c>
      <c r="I525" s="232" t="str">
        <f>IF(' MISC'!H56="","",' MISC'!H56)</f>
        <v/>
      </c>
      <c r="J525" s="232" t="str">
        <f>IF(' MISC'!I56="","",' MISC'!I56)</f>
        <v/>
      </c>
      <c r="K525" s="232" t="str">
        <f>IF(' MISC'!J56="","",' MISC'!J56)</f>
        <v/>
      </c>
      <c r="L525" s="232" t="str">
        <f>IF(' MISC'!K56="","",' MISC'!K56)</f>
        <v/>
      </c>
      <c r="M525" s="232" t="str">
        <f>IF(' MISC'!L56="","",' MISC'!L56)</f>
        <v/>
      </c>
      <c r="N525" s="232" t="str">
        <f>IF(' MISC'!M56="","",' MISC'!M56)</f>
        <v/>
      </c>
      <c r="O525" s="232" t="str">
        <f>IF(' MISC'!N56="","",' MISC'!N56)</f>
        <v/>
      </c>
      <c r="P525" s="232" t="str">
        <f>IF(' MISC'!O56="","",' MISC'!O56)</f>
        <v/>
      </c>
      <c r="Q525" s="232" t="str">
        <f>IF(' MISC'!P56="","",' MISC'!P56)</f>
        <v/>
      </c>
      <c r="R525" s="232" t="str">
        <f>IF(' MISC'!Q56="","",' MISC'!Q56)</f>
        <v/>
      </c>
      <c r="S525" s="232" t="str">
        <f>IF(' MISC'!R56="","",' MISC'!R56)</f>
        <v/>
      </c>
      <c r="T525" s="232" t="str">
        <f>IF(' MISC'!S56="","",' MISC'!S56)</f>
        <v/>
      </c>
      <c r="U525" s="232"/>
      <c r="V525" s="232"/>
      <c r="W525" s="232"/>
      <c r="X525" s="232"/>
      <c r="Y525" s="232"/>
      <c r="Z525" s="232"/>
      <c r="AA525" s="221" t="str">
        <f>IF(' MISC'!AA56="","",' MISC'!AA56)</f>
        <v/>
      </c>
      <c r="AB525" s="222" t="str">
        <f>IF(' MISC'!Z56="","",' MISC'!Z56)</f>
        <v/>
      </c>
      <c r="AC525" s="222" t="str">
        <f>IF(' MISC'!AB56="","",' MISC'!AB56)</f>
        <v/>
      </c>
      <c r="AD525" s="223" t="str">
        <f>IF(' MISC'!AC56="","",' MISC'!AC56)</f>
        <v/>
      </c>
      <c r="AE525" s="224" t="str">
        <f>IF(' MISC'!AD56="","",' MISC'!AD56)</f>
        <v/>
      </c>
      <c r="AF525" s="257" t="str">
        <f>IF(' MISC'!AE56="","",' MISC'!AE56)</f>
        <v/>
      </c>
    </row>
    <row r="526" spans="1:32" x14ac:dyDescent="0.15">
      <c r="A526" s="313" t="str">
        <f>IF(' MISC'!AE57="","","Print")</f>
        <v/>
      </c>
      <c r="B526" s="236" t="str">
        <f>IF(' MISC'!A57="","",' MISC'!A57)</f>
        <v>ADDITIONAL ITEM</v>
      </c>
      <c r="C526" s="232" t="str">
        <f>IF(' MISC'!B57="","",' MISC'!B57)</f>
        <v>XX</v>
      </c>
      <c r="D526" s="232" t="str">
        <f>IF(' MISC'!C57="","",' MISC'!C57)</f>
        <v/>
      </c>
      <c r="E526" s="232" t="str">
        <f>IF(' MISC'!D57="","",' MISC'!D57)</f>
        <v/>
      </c>
      <c r="F526" s="232" t="str">
        <f>IF(' MISC'!E57="","",' MISC'!E57)</f>
        <v/>
      </c>
      <c r="G526" s="232" t="str">
        <f>IF(' MISC'!F57="","",' MISC'!F57)</f>
        <v/>
      </c>
      <c r="H526" s="232" t="str">
        <f>IF(' MISC'!G57="","",' MISC'!G57)</f>
        <v/>
      </c>
      <c r="I526" s="232" t="str">
        <f>IF(' MISC'!H57="","",' MISC'!H57)</f>
        <v/>
      </c>
      <c r="J526" s="232" t="str">
        <f>IF(' MISC'!I57="","",' MISC'!I57)</f>
        <v/>
      </c>
      <c r="K526" s="232" t="str">
        <f>IF(' MISC'!J57="","",' MISC'!J57)</f>
        <v/>
      </c>
      <c r="L526" s="232" t="str">
        <f>IF(' MISC'!K57="","",' MISC'!K57)</f>
        <v/>
      </c>
      <c r="M526" s="232" t="str">
        <f>IF(' MISC'!L57="","",' MISC'!L57)</f>
        <v/>
      </c>
      <c r="N526" s="232" t="str">
        <f>IF(' MISC'!M57="","",' MISC'!M57)</f>
        <v/>
      </c>
      <c r="O526" s="232" t="str">
        <f>IF(' MISC'!N57="","",' MISC'!N57)</f>
        <v/>
      </c>
      <c r="P526" s="232" t="str">
        <f>IF(' MISC'!O57="","",' MISC'!O57)</f>
        <v/>
      </c>
      <c r="Q526" s="232" t="str">
        <f>IF(' MISC'!P57="","",' MISC'!P57)</f>
        <v/>
      </c>
      <c r="R526" s="232" t="str">
        <f>IF(' MISC'!Q57="","",' MISC'!Q57)</f>
        <v/>
      </c>
      <c r="S526" s="232" t="str">
        <f>IF(' MISC'!R57="","",' MISC'!R57)</f>
        <v/>
      </c>
      <c r="T526" s="232" t="str">
        <f>IF(' MISC'!S57="","",' MISC'!S57)</f>
        <v/>
      </c>
      <c r="U526" s="232"/>
      <c r="V526" s="232"/>
      <c r="W526" s="232"/>
      <c r="X526" s="232"/>
      <c r="Y526" s="232"/>
      <c r="Z526" s="232"/>
      <c r="AA526" s="221" t="str">
        <f>IF(' MISC'!AA57="","",' MISC'!AA57)</f>
        <v/>
      </c>
      <c r="AB526" s="222" t="str">
        <f>IF(' MISC'!Z57="","",' MISC'!Z57)</f>
        <v/>
      </c>
      <c r="AC526" s="222" t="str">
        <f>IF(' MISC'!AB57="","",' MISC'!AB57)</f>
        <v/>
      </c>
      <c r="AD526" s="223" t="str">
        <f>IF(' MISC'!AC57="","",' MISC'!AC57)</f>
        <v/>
      </c>
      <c r="AE526" s="224" t="str">
        <f>IF(' MISC'!AD57="","",' MISC'!AD57)</f>
        <v/>
      </c>
      <c r="AF526" s="257" t="str">
        <f>IF(' MISC'!AE57="","",' MISC'!AE57)</f>
        <v/>
      </c>
    </row>
    <row r="527" spans="1:32" x14ac:dyDescent="0.15">
      <c r="A527" s="313" t="str">
        <f>IF(' MISC'!AE58="","","Print")</f>
        <v/>
      </c>
      <c r="B527" s="236" t="str">
        <f>IF(' MISC'!A58="","",' MISC'!A58)</f>
        <v>ADDITIONAL ITEM</v>
      </c>
      <c r="C527" s="232" t="str">
        <f>IF(' MISC'!B58="","",' MISC'!B58)</f>
        <v>XX</v>
      </c>
      <c r="D527" s="232" t="str">
        <f>IF(' MISC'!C58="","",' MISC'!C58)</f>
        <v/>
      </c>
      <c r="E527" s="232" t="str">
        <f>IF(' MISC'!D58="","",' MISC'!D58)</f>
        <v/>
      </c>
      <c r="F527" s="232" t="str">
        <f>IF(' MISC'!E58="","",' MISC'!E58)</f>
        <v/>
      </c>
      <c r="G527" s="232" t="str">
        <f>IF(' MISC'!F58="","",' MISC'!F58)</f>
        <v/>
      </c>
      <c r="H527" s="232" t="str">
        <f>IF(' MISC'!G58="","",' MISC'!G58)</f>
        <v/>
      </c>
      <c r="I527" s="232" t="str">
        <f>IF(' MISC'!H58="","",' MISC'!H58)</f>
        <v/>
      </c>
      <c r="J527" s="232" t="str">
        <f>IF(' MISC'!I58="","",' MISC'!I58)</f>
        <v/>
      </c>
      <c r="K527" s="232" t="str">
        <f>IF(' MISC'!J58="","",' MISC'!J58)</f>
        <v/>
      </c>
      <c r="L527" s="232" t="str">
        <f>IF(' MISC'!K58="","",' MISC'!K58)</f>
        <v/>
      </c>
      <c r="M527" s="232" t="str">
        <f>IF(' MISC'!L58="","",' MISC'!L58)</f>
        <v/>
      </c>
      <c r="N527" s="232" t="str">
        <f>IF(' MISC'!M58="","",' MISC'!M58)</f>
        <v/>
      </c>
      <c r="O527" s="232" t="str">
        <f>IF(' MISC'!N58="","",' MISC'!N58)</f>
        <v/>
      </c>
      <c r="P527" s="232" t="str">
        <f>IF(' MISC'!O58="","",' MISC'!O58)</f>
        <v/>
      </c>
      <c r="Q527" s="232" t="str">
        <f>IF(' MISC'!P58="","",' MISC'!P58)</f>
        <v/>
      </c>
      <c r="R527" s="232" t="str">
        <f>IF(' MISC'!Q58="","",' MISC'!Q58)</f>
        <v/>
      </c>
      <c r="S527" s="232" t="str">
        <f>IF(' MISC'!R58="","",' MISC'!R58)</f>
        <v/>
      </c>
      <c r="T527" s="232" t="str">
        <f>IF(' MISC'!S58="","",' MISC'!S58)</f>
        <v/>
      </c>
      <c r="U527" s="232"/>
      <c r="V527" s="232"/>
      <c r="W527" s="232"/>
      <c r="X527" s="232"/>
      <c r="Y527" s="232"/>
      <c r="Z527" s="232"/>
      <c r="AA527" s="221" t="str">
        <f>IF(' MISC'!AA58="","",' MISC'!AA58)</f>
        <v/>
      </c>
      <c r="AB527" s="222" t="str">
        <f>IF(' MISC'!Z58="","",' MISC'!Z58)</f>
        <v/>
      </c>
      <c r="AC527" s="222" t="str">
        <f>IF(' MISC'!AB58="","",' MISC'!AB58)</f>
        <v/>
      </c>
      <c r="AD527" s="223" t="str">
        <f>IF(' MISC'!AC58="","",' MISC'!AC58)</f>
        <v/>
      </c>
      <c r="AE527" s="224" t="str">
        <f>IF(' MISC'!AD58="","",' MISC'!AD58)</f>
        <v/>
      </c>
      <c r="AF527" s="257" t="str">
        <f>IF(' MISC'!AE58="","",' MISC'!AE58)</f>
        <v/>
      </c>
    </row>
    <row r="528" spans="1:32" x14ac:dyDescent="0.15">
      <c r="A528" s="313" t="str">
        <f>IF(AF528&gt;0,"Print","")</f>
        <v/>
      </c>
      <c r="B528" s="237"/>
      <c r="C528" s="238"/>
      <c r="D528" s="238"/>
      <c r="E528" s="238"/>
      <c r="F528" s="238"/>
      <c r="G528" s="238"/>
      <c r="H528" s="238"/>
      <c r="I528" s="238"/>
      <c r="J528" s="238"/>
      <c r="K528" s="238"/>
      <c r="L528" s="238"/>
      <c r="M528" s="238"/>
      <c r="N528" s="238"/>
      <c r="O528" s="238"/>
      <c r="P528" s="238"/>
      <c r="Q528" s="238"/>
      <c r="R528" s="238"/>
      <c r="S528" s="238"/>
      <c r="T528" s="238"/>
      <c r="U528" s="238"/>
      <c r="V528" s="238"/>
      <c r="W528" s="238"/>
      <c r="X528" s="238"/>
      <c r="Y528" s="238"/>
      <c r="Z528" s="238"/>
      <c r="AA528" s="227"/>
      <c r="AB528" s="238"/>
      <c r="AC528" s="238"/>
      <c r="AD528" s="228"/>
      <c r="AE528" s="229" t="str">
        <f>IF(' MISC'!AD59="","",' MISC'!AD59)</f>
        <v>SUBTOTAL:</v>
      </c>
      <c r="AF528" s="374" t="str">
        <f>IF(' MISC'!AE59="","",' MISC'!AE59)</f>
        <v/>
      </c>
    </row>
    <row r="529" spans="1:32" x14ac:dyDescent="0.15">
      <c r="A529" s="313" t="str">
        <f>IF(AF530&gt;0,"Print","")</f>
        <v/>
      </c>
      <c r="B529" s="239"/>
      <c r="C529" s="240"/>
      <c r="D529" s="240"/>
      <c r="E529" s="240"/>
      <c r="F529" s="240"/>
      <c r="G529" s="240"/>
      <c r="H529" s="240"/>
      <c r="I529" s="240"/>
      <c r="J529" s="240"/>
      <c r="K529" s="240"/>
      <c r="L529" s="240"/>
      <c r="M529" s="240"/>
      <c r="N529" s="240"/>
      <c r="O529" s="240"/>
      <c r="P529" s="240"/>
      <c r="Q529" s="240"/>
      <c r="R529" s="240"/>
      <c r="S529" s="240"/>
      <c r="T529" s="240"/>
      <c r="U529" s="240"/>
      <c r="V529" s="240"/>
      <c r="W529" s="240"/>
      <c r="X529" s="240"/>
      <c r="Y529" s="240"/>
      <c r="Z529" s="240"/>
      <c r="AA529" s="194"/>
      <c r="AB529" s="240"/>
      <c r="AC529" s="240"/>
      <c r="AD529" s="211"/>
      <c r="AE529" s="212"/>
      <c r="AF529" s="374"/>
    </row>
    <row r="530" spans="1:32" x14ac:dyDescent="0.25">
      <c r="A530" s="313" t="str">
        <f>IF(AF530&gt;0,"Print","")</f>
        <v/>
      </c>
      <c r="B530" s="139"/>
      <c r="C530" s="68"/>
      <c r="D530" s="68"/>
      <c r="E530" s="68"/>
      <c r="F530" s="68"/>
      <c r="G530" s="68"/>
      <c r="H530" s="68"/>
      <c r="I530" s="68"/>
      <c r="J530" s="68"/>
      <c r="K530" s="68"/>
      <c r="L530" s="68"/>
      <c r="M530" s="68"/>
      <c r="N530" s="68"/>
      <c r="O530" s="68"/>
      <c r="P530" s="68"/>
      <c r="Q530" s="68"/>
      <c r="R530" s="68"/>
      <c r="S530" s="68"/>
      <c r="T530" s="68"/>
      <c r="U530" s="68"/>
      <c r="V530" s="68"/>
      <c r="W530" s="68"/>
      <c r="X530" s="68"/>
      <c r="Y530" s="68"/>
      <c r="Z530" s="68"/>
      <c r="AA530" s="243"/>
      <c r="AB530" s="68"/>
      <c r="AC530" s="68"/>
      <c r="AE530" s="264" t="s">
        <v>268</v>
      </c>
      <c r="AF530" s="344">
        <f>' MISC'!AE13</f>
        <v>0</v>
      </c>
    </row>
    <row r="531" spans="1:32" x14ac:dyDescent="0.15">
      <c r="A531" s="313" t="str">
        <f>IF(AF530&gt;0,"Print","")</f>
        <v/>
      </c>
      <c r="B531" s="181"/>
      <c r="C531" s="68"/>
      <c r="D531" s="68"/>
      <c r="E531" s="68"/>
      <c r="F531" s="68"/>
      <c r="G531" s="68"/>
      <c r="H531" s="68"/>
      <c r="I531" s="68"/>
      <c r="J531" s="68"/>
      <c r="K531" s="68"/>
      <c r="L531" s="68"/>
      <c r="M531" s="68"/>
      <c r="N531" s="68"/>
      <c r="O531" s="68"/>
      <c r="P531" s="68"/>
      <c r="Q531" s="68"/>
      <c r="R531" s="68"/>
      <c r="S531" s="68"/>
      <c r="T531" s="68"/>
      <c r="U531" s="68"/>
      <c r="V531" s="68"/>
      <c r="W531" s="68"/>
      <c r="X531" s="68"/>
      <c r="Y531" s="68"/>
      <c r="Z531" s="68"/>
      <c r="AA531" s="243"/>
      <c r="AB531" s="68"/>
      <c r="AC531" s="68"/>
      <c r="AD531" s="245"/>
      <c r="AE531" s="245"/>
      <c r="AF531" s="377"/>
    </row>
    <row r="532" spans="1:32" x14ac:dyDescent="0.15">
      <c r="A532" s="313" t="str">
        <f>IF(AF574&gt;0,"Print","")</f>
        <v/>
      </c>
      <c r="B532" s="327" t="str">
        <f>'LANDSCAPE&amp;IRRIG'!F10</f>
        <v>SECTION 7-LANDSCAPE &amp; IRRIGATION</v>
      </c>
      <c r="C532" s="241"/>
      <c r="D532" s="241"/>
      <c r="E532" s="234"/>
      <c r="F532" s="241"/>
      <c r="G532" s="195"/>
      <c r="H532" s="248"/>
      <c r="I532" s="195"/>
      <c r="J532" s="334"/>
      <c r="K532" s="241"/>
      <c r="L532" s="241"/>
      <c r="M532" s="234"/>
      <c r="N532" s="241"/>
      <c r="O532" s="195"/>
      <c r="P532" s="248"/>
      <c r="Q532" s="195"/>
      <c r="R532" s="334"/>
      <c r="S532" s="241"/>
      <c r="T532" s="241"/>
      <c r="U532" s="234"/>
      <c r="V532" s="241"/>
      <c r="W532" s="195"/>
      <c r="X532" s="248"/>
      <c r="Y532" s="195"/>
      <c r="Z532" s="334"/>
      <c r="AA532" s="241"/>
      <c r="AB532" s="241"/>
      <c r="AC532" s="234"/>
      <c r="AD532" s="241"/>
      <c r="AE532" s="195"/>
      <c r="AF532" s="343"/>
    </row>
    <row r="533" spans="1:32" ht="19.5" thickBot="1" x14ac:dyDescent="0.2">
      <c r="A533" s="313" t="str">
        <f>IF(AF557&gt;0,"Print","")</f>
        <v/>
      </c>
      <c r="B533" s="326"/>
      <c r="C533" s="331"/>
      <c r="D533" s="331"/>
      <c r="E533" s="331"/>
      <c r="F533" s="331"/>
      <c r="G533" s="331"/>
      <c r="H533" s="331"/>
      <c r="I533" s="331"/>
      <c r="J533" s="331"/>
      <c r="K533" s="331"/>
      <c r="L533" s="331"/>
      <c r="M533" s="331"/>
      <c r="N533" s="331"/>
      <c r="O533" s="331"/>
      <c r="P533" s="331"/>
      <c r="Q533" s="331"/>
      <c r="R533" s="331"/>
      <c r="S533" s="331"/>
      <c r="T533" s="331"/>
      <c r="U533" s="331"/>
      <c r="V533" s="331"/>
      <c r="W533" s="331"/>
      <c r="X533" s="331"/>
      <c r="Y533" s="331"/>
      <c r="Z533" s="331"/>
      <c r="AA533" s="335"/>
      <c r="AB533" s="331"/>
      <c r="AC533" s="331"/>
      <c r="AD533" s="339"/>
      <c r="AE533" s="339"/>
      <c r="AF533" s="342"/>
    </row>
    <row r="534" spans="1:32" ht="19.5" thickTop="1" x14ac:dyDescent="0.15">
      <c r="A534" s="313" t="str">
        <f>IF(AF557&gt;0,"Print","")</f>
        <v/>
      </c>
      <c r="B534" s="325" t="str">
        <f>IF('LANDSCAPE&amp;IRRIG'!A19="","",'LANDSCAPE&amp;IRRIG'!A19)</f>
        <v>LANDSCAPE PLANTING</v>
      </c>
      <c r="C534" s="240"/>
      <c r="D534" s="240"/>
      <c r="E534" s="240"/>
      <c r="F534" s="240"/>
      <c r="G534" s="240"/>
      <c r="H534" s="240"/>
      <c r="I534" s="240"/>
      <c r="J534" s="240"/>
      <c r="K534" s="240"/>
      <c r="L534" s="240"/>
      <c r="M534" s="240"/>
      <c r="N534" s="240"/>
      <c r="O534" s="240"/>
      <c r="P534" s="240"/>
      <c r="Q534" s="240"/>
      <c r="R534" s="240"/>
      <c r="S534" s="240"/>
      <c r="T534" s="240"/>
      <c r="U534" s="240"/>
      <c r="V534" s="240"/>
      <c r="W534" s="240"/>
      <c r="X534" s="240"/>
      <c r="Y534" s="240"/>
      <c r="Z534" s="240"/>
      <c r="AA534" s="194"/>
      <c r="AB534" s="240"/>
      <c r="AC534" s="240"/>
      <c r="AD534" s="211"/>
      <c r="AE534" s="211"/>
      <c r="AF534" s="255"/>
    </row>
    <row r="535" spans="1:32" x14ac:dyDescent="0.15">
      <c r="A535" s="313" t="str">
        <f>IF('LANDSCAPE&amp;IRRIG'!AE20="","","Print")</f>
        <v/>
      </c>
      <c r="B535" s="236" t="str">
        <f>IF('LANDSCAPE&amp;IRRIG'!A20="","",'LANDSCAPE&amp;IRRIG'!A20)</f>
        <v>SHRUBS (1 GALLON)</v>
      </c>
      <c r="C535" s="232" t="str">
        <f>IF('LANDSCAPE&amp;IRRIG'!B20="","",'LANDSCAPE&amp;IRRIG'!B20)</f>
        <v>EA</v>
      </c>
      <c r="D535" s="232" t="str">
        <f>IF('LANDSCAPE&amp;IRRIG'!C20="","",'LANDSCAPE&amp;IRRIG'!C20)</f>
        <v/>
      </c>
      <c r="E535" s="232" t="str">
        <f>IF('LANDSCAPE&amp;IRRIG'!D20="","",'LANDSCAPE&amp;IRRIG'!D20)</f>
        <v/>
      </c>
      <c r="F535" s="232" t="str">
        <f>IF('LANDSCAPE&amp;IRRIG'!E20="","",'LANDSCAPE&amp;IRRIG'!E20)</f>
        <v/>
      </c>
      <c r="G535" s="232" t="str">
        <f>IF('LANDSCAPE&amp;IRRIG'!F20="","",'LANDSCAPE&amp;IRRIG'!F20)</f>
        <v/>
      </c>
      <c r="H535" s="232" t="str">
        <f>IF('LANDSCAPE&amp;IRRIG'!G20="","",'LANDSCAPE&amp;IRRIG'!G20)</f>
        <v/>
      </c>
      <c r="I535" s="232" t="str">
        <f>IF('LANDSCAPE&amp;IRRIG'!H20="","",'LANDSCAPE&amp;IRRIG'!H20)</f>
        <v/>
      </c>
      <c r="J535" s="232" t="str">
        <f>IF('LANDSCAPE&amp;IRRIG'!I20="","",'LANDSCAPE&amp;IRRIG'!I20)</f>
        <v/>
      </c>
      <c r="K535" s="232" t="str">
        <f>IF('LANDSCAPE&amp;IRRIG'!J20="","",'LANDSCAPE&amp;IRRIG'!J20)</f>
        <v xml:space="preserve"> </v>
      </c>
      <c r="L535" s="232" t="str">
        <f>IF('LANDSCAPE&amp;IRRIG'!K20="","",'LANDSCAPE&amp;IRRIG'!K20)</f>
        <v/>
      </c>
      <c r="M535" s="232" t="str">
        <f>IF('LANDSCAPE&amp;IRRIG'!L20="","",'LANDSCAPE&amp;IRRIG'!L20)</f>
        <v/>
      </c>
      <c r="N535" s="232" t="str">
        <f>IF('LANDSCAPE&amp;IRRIG'!M20="","",'LANDSCAPE&amp;IRRIG'!M20)</f>
        <v/>
      </c>
      <c r="O535" s="232" t="str">
        <f>IF('LANDSCAPE&amp;IRRIG'!N20="","",'LANDSCAPE&amp;IRRIG'!N20)</f>
        <v/>
      </c>
      <c r="P535" s="232" t="str">
        <f>IF('LANDSCAPE&amp;IRRIG'!O20="","",'LANDSCAPE&amp;IRRIG'!O20)</f>
        <v/>
      </c>
      <c r="Q535" s="232" t="str">
        <f>IF('LANDSCAPE&amp;IRRIG'!P20="","",'LANDSCAPE&amp;IRRIG'!P20)</f>
        <v/>
      </c>
      <c r="R535" s="232" t="str">
        <f>IF('LANDSCAPE&amp;IRRIG'!Q20="","",'LANDSCAPE&amp;IRRIG'!Q20)</f>
        <v/>
      </c>
      <c r="S535" s="232" t="str">
        <f>IF('LANDSCAPE&amp;IRRIG'!R20="","",'LANDSCAPE&amp;IRRIG'!R20)</f>
        <v/>
      </c>
      <c r="T535" s="232" t="str">
        <f>IF('LANDSCAPE&amp;IRRIG'!S20="","",'LANDSCAPE&amp;IRRIG'!S20)</f>
        <v/>
      </c>
      <c r="U535" s="232"/>
      <c r="V535" s="232"/>
      <c r="W535" s="232"/>
      <c r="X535" s="232"/>
      <c r="Y535" s="232"/>
      <c r="Z535" s="232"/>
      <c r="AA535" s="221" t="str">
        <f>IF('LANDSCAPE&amp;IRRIG'!AA20="","",'LANDSCAPE&amp;IRRIG'!AA20)</f>
        <v xml:space="preserve"> </v>
      </c>
      <c r="AB535" s="222" t="str">
        <f>IF('LANDSCAPE&amp;IRRIG'!Z20="","",'LANDSCAPE&amp;IRRIG'!Z20)</f>
        <v/>
      </c>
      <c r="AC535" s="222" t="str">
        <f>IF('LANDSCAPE&amp;IRRIG'!AB20="","",'LANDSCAPE&amp;IRRIG'!AB20)</f>
        <v/>
      </c>
      <c r="AD535" s="223">
        <f>IF('LANDSCAPE&amp;IRRIG'!AC20="","",'LANDSCAPE&amp;IRRIG'!AC20)</f>
        <v>6</v>
      </c>
      <c r="AE535" s="224" t="str">
        <f>IF('LANDSCAPE&amp;IRRIG'!AD20="","",'LANDSCAPE&amp;IRRIG'!AD20)</f>
        <v/>
      </c>
      <c r="AF535" s="257" t="str">
        <f>IF('LANDSCAPE&amp;IRRIG'!AE20="","",'LANDSCAPE&amp;IRRIG'!AE20)</f>
        <v/>
      </c>
    </row>
    <row r="536" spans="1:32" x14ac:dyDescent="0.15">
      <c r="A536" s="313" t="str">
        <f>IF('LANDSCAPE&amp;IRRIG'!AE21="","","Print")</f>
        <v/>
      </c>
      <c r="B536" s="236" t="str">
        <f>IF('LANDSCAPE&amp;IRRIG'!A21="","",'LANDSCAPE&amp;IRRIG'!A21)</f>
        <v>SHRUBS (5 GALLON)</v>
      </c>
      <c r="C536" s="232" t="str">
        <f>IF('LANDSCAPE&amp;IRRIG'!B21="","",'LANDSCAPE&amp;IRRIG'!B21)</f>
        <v>EA</v>
      </c>
      <c r="D536" s="232" t="str">
        <f>IF('LANDSCAPE&amp;IRRIG'!C21="","",'LANDSCAPE&amp;IRRIG'!C21)</f>
        <v/>
      </c>
      <c r="E536" s="232" t="str">
        <f>IF('LANDSCAPE&amp;IRRIG'!D21="","",'LANDSCAPE&amp;IRRIG'!D21)</f>
        <v/>
      </c>
      <c r="F536" s="232" t="str">
        <f>IF('LANDSCAPE&amp;IRRIG'!E21="","",'LANDSCAPE&amp;IRRIG'!E21)</f>
        <v/>
      </c>
      <c r="G536" s="232" t="str">
        <f>IF('LANDSCAPE&amp;IRRIG'!F21="","",'LANDSCAPE&amp;IRRIG'!F21)</f>
        <v/>
      </c>
      <c r="H536" s="232" t="str">
        <f>IF('LANDSCAPE&amp;IRRIG'!G21="","",'LANDSCAPE&amp;IRRIG'!G21)</f>
        <v/>
      </c>
      <c r="I536" s="232" t="str">
        <f>IF('LANDSCAPE&amp;IRRIG'!H21="","",'LANDSCAPE&amp;IRRIG'!H21)</f>
        <v/>
      </c>
      <c r="J536" s="232" t="str">
        <f>IF('LANDSCAPE&amp;IRRIG'!I21="","",'LANDSCAPE&amp;IRRIG'!I21)</f>
        <v/>
      </c>
      <c r="K536" s="232" t="str">
        <f>IF('LANDSCAPE&amp;IRRIG'!J21="","",'LANDSCAPE&amp;IRRIG'!J21)</f>
        <v xml:space="preserve"> </v>
      </c>
      <c r="L536" s="232" t="str">
        <f>IF('LANDSCAPE&amp;IRRIG'!K21="","",'LANDSCAPE&amp;IRRIG'!K21)</f>
        <v/>
      </c>
      <c r="M536" s="232" t="str">
        <f>IF('LANDSCAPE&amp;IRRIG'!L21="","",'LANDSCAPE&amp;IRRIG'!L21)</f>
        <v/>
      </c>
      <c r="N536" s="232" t="str">
        <f>IF('LANDSCAPE&amp;IRRIG'!M21="","",'LANDSCAPE&amp;IRRIG'!M21)</f>
        <v/>
      </c>
      <c r="O536" s="232" t="str">
        <f>IF('LANDSCAPE&amp;IRRIG'!N21="","",'LANDSCAPE&amp;IRRIG'!N21)</f>
        <v/>
      </c>
      <c r="P536" s="232" t="str">
        <f>IF('LANDSCAPE&amp;IRRIG'!O21="","",'LANDSCAPE&amp;IRRIG'!O21)</f>
        <v/>
      </c>
      <c r="Q536" s="232" t="str">
        <f>IF('LANDSCAPE&amp;IRRIG'!P21="","",'LANDSCAPE&amp;IRRIG'!P21)</f>
        <v/>
      </c>
      <c r="R536" s="232" t="str">
        <f>IF('LANDSCAPE&amp;IRRIG'!Q21="","",'LANDSCAPE&amp;IRRIG'!Q21)</f>
        <v/>
      </c>
      <c r="S536" s="232" t="str">
        <f>IF('LANDSCAPE&amp;IRRIG'!R21="","",'LANDSCAPE&amp;IRRIG'!R21)</f>
        <v/>
      </c>
      <c r="T536" s="232" t="str">
        <f>IF('LANDSCAPE&amp;IRRIG'!S21="","",'LANDSCAPE&amp;IRRIG'!S21)</f>
        <v/>
      </c>
      <c r="U536" s="232"/>
      <c r="V536" s="232"/>
      <c r="W536" s="232"/>
      <c r="X536" s="232"/>
      <c r="Y536" s="232"/>
      <c r="Z536" s="232"/>
      <c r="AA536" s="221" t="str">
        <f>IF('LANDSCAPE&amp;IRRIG'!AA21="","",'LANDSCAPE&amp;IRRIG'!AA21)</f>
        <v/>
      </c>
      <c r="AB536" s="222" t="str">
        <f>IF('LANDSCAPE&amp;IRRIG'!Z21="","",'LANDSCAPE&amp;IRRIG'!Z21)</f>
        <v/>
      </c>
      <c r="AC536" s="222" t="str">
        <f>IF('LANDSCAPE&amp;IRRIG'!AB21="","",'LANDSCAPE&amp;IRRIG'!AB21)</f>
        <v/>
      </c>
      <c r="AD536" s="223">
        <f>IF('LANDSCAPE&amp;IRRIG'!AC21="","",'LANDSCAPE&amp;IRRIG'!AC21)</f>
        <v>20</v>
      </c>
      <c r="AE536" s="224" t="str">
        <f>IF('LANDSCAPE&amp;IRRIG'!AD21="","",'LANDSCAPE&amp;IRRIG'!AD21)</f>
        <v/>
      </c>
      <c r="AF536" s="257" t="str">
        <f>IF('LANDSCAPE&amp;IRRIG'!AE21="","",'LANDSCAPE&amp;IRRIG'!AE21)</f>
        <v/>
      </c>
    </row>
    <row r="537" spans="1:32" x14ac:dyDescent="0.15">
      <c r="A537" s="313" t="str">
        <f>IF('LANDSCAPE&amp;IRRIG'!AE22="","","Print")</f>
        <v/>
      </c>
      <c r="B537" s="236" t="str">
        <f>IF('LANDSCAPE&amp;IRRIG'!A22="","",'LANDSCAPE&amp;IRRIG'!A22)</f>
        <v>SLOPE PLANTING (GROUND COVER)</v>
      </c>
      <c r="C537" s="232" t="str">
        <f>IF('LANDSCAPE&amp;IRRIG'!B22="","",'LANDSCAPE&amp;IRRIG'!B22)</f>
        <v>SF</v>
      </c>
      <c r="D537" s="232" t="str">
        <f>IF('LANDSCAPE&amp;IRRIG'!C22="","",'LANDSCAPE&amp;IRRIG'!C22)</f>
        <v/>
      </c>
      <c r="E537" s="232" t="str">
        <f>IF('LANDSCAPE&amp;IRRIG'!D22="","",'LANDSCAPE&amp;IRRIG'!D22)</f>
        <v/>
      </c>
      <c r="F537" s="232" t="str">
        <f>IF('LANDSCAPE&amp;IRRIG'!E22="","",'LANDSCAPE&amp;IRRIG'!E22)</f>
        <v/>
      </c>
      <c r="G537" s="232" t="str">
        <f>IF('LANDSCAPE&amp;IRRIG'!F22="","",'LANDSCAPE&amp;IRRIG'!F22)</f>
        <v/>
      </c>
      <c r="H537" s="232" t="str">
        <f>IF('LANDSCAPE&amp;IRRIG'!G22="","",'LANDSCAPE&amp;IRRIG'!G22)</f>
        <v/>
      </c>
      <c r="I537" s="232" t="str">
        <f>IF('LANDSCAPE&amp;IRRIG'!H22="","",'LANDSCAPE&amp;IRRIG'!H22)</f>
        <v/>
      </c>
      <c r="J537" s="232" t="str">
        <f>IF('LANDSCAPE&amp;IRRIG'!I22="","",'LANDSCAPE&amp;IRRIG'!I22)</f>
        <v/>
      </c>
      <c r="K537" s="232" t="str">
        <f>IF('LANDSCAPE&amp;IRRIG'!J22="","",'LANDSCAPE&amp;IRRIG'!J22)</f>
        <v/>
      </c>
      <c r="L537" s="232" t="str">
        <f>IF('LANDSCAPE&amp;IRRIG'!K22="","",'LANDSCAPE&amp;IRRIG'!K22)</f>
        <v/>
      </c>
      <c r="M537" s="232" t="str">
        <f>IF('LANDSCAPE&amp;IRRIG'!L22="","",'LANDSCAPE&amp;IRRIG'!L22)</f>
        <v/>
      </c>
      <c r="N537" s="232" t="str">
        <f>IF('LANDSCAPE&amp;IRRIG'!M22="","",'LANDSCAPE&amp;IRRIG'!M22)</f>
        <v/>
      </c>
      <c r="O537" s="232" t="str">
        <f>IF('LANDSCAPE&amp;IRRIG'!N22="","",'LANDSCAPE&amp;IRRIG'!N22)</f>
        <v/>
      </c>
      <c r="P537" s="232" t="str">
        <f>IF('LANDSCAPE&amp;IRRIG'!O22="","",'LANDSCAPE&amp;IRRIG'!O22)</f>
        <v/>
      </c>
      <c r="Q537" s="232" t="str">
        <f>IF('LANDSCAPE&amp;IRRIG'!P22="","",'LANDSCAPE&amp;IRRIG'!P22)</f>
        <v/>
      </c>
      <c r="R537" s="232" t="str">
        <f>IF('LANDSCAPE&amp;IRRIG'!Q22="","",'LANDSCAPE&amp;IRRIG'!Q22)</f>
        <v/>
      </c>
      <c r="S537" s="232" t="str">
        <f>IF('LANDSCAPE&amp;IRRIG'!R22="","",'LANDSCAPE&amp;IRRIG'!R22)</f>
        <v/>
      </c>
      <c r="T537" s="232" t="str">
        <f>IF('LANDSCAPE&amp;IRRIG'!S22="","",'LANDSCAPE&amp;IRRIG'!S22)</f>
        <v/>
      </c>
      <c r="U537" s="232"/>
      <c r="V537" s="232"/>
      <c r="W537" s="232"/>
      <c r="X537" s="232"/>
      <c r="Y537" s="232"/>
      <c r="Z537" s="232"/>
      <c r="AA537" s="221" t="str">
        <f>IF('LANDSCAPE&amp;IRRIG'!AA22="","",'LANDSCAPE&amp;IRRIG'!AA22)</f>
        <v/>
      </c>
      <c r="AB537" s="232" t="str">
        <f>IF('LANDSCAPE&amp;IRRIG'!Z22="","",'LANDSCAPE&amp;IRRIG'!Z22)</f>
        <v/>
      </c>
      <c r="AC537" s="232" t="str">
        <f>IF('LANDSCAPE&amp;IRRIG'!AB22="","",'LANDSCAPE&amp;IRRIG'!AB22)</f>
        <v/>
      </c>
      <c r="AD537" s="223">
        <f>IF('LANDSCAPE&amp;IRRIG'!AC22="","",'LANDSCAPE&amp;IRRIG'!AC22)</f>
        <v>0.48</v>
      </c>
      <c r="AE537" s="224" t="str">
        <f>IF('LANDSCAPE&amp;IRRIG'!AD22="","",'LANDSCAPE&amp;IRRIG'!AD22)</f>
        <v/>
      </c>
      <c r="AF537" s="257" t="str">
        <f>IF('LANDSCAPE&amp;IRRIG'!AE22="","",'LANDSCAPE&amp;IRRIG'!AE22)</f>
        <v/>
      </c>
    </row>
    <row r="538" spans="1:32" x14ac:dyDescent="0.15">
      <c r="A538" s="313" t="str">
        <f>IF('LANDSCAPE&amp;IRRIG'!AE23="","","Print")</f>
        <v/>
      </c>
      <c r="B538" s="236" t="str">
        <f>IF('LANDSCAPE&amp;IRRIG'!A23="","",'LANDSCAPE&amp;IRRIG'!A23)</f>
        <v>SLOPE PLANTING (GROUND COVER + TREES)</v>
      </c>
      <c r="C538" s="232" t="str">
        <f>IF('LANDSCAPE&amp;IRRIG'!B23="","",'LANDSCAPE&amp;IRRIG'!B23)</f>
        <v>SF</v>
      </c>
      <c r="D538" s="232" t="str">
        <f>IF('LANDSCAPE&amp;IRRIG'!C23="","",'LANDSCAPE&amp;IRRIG'!C23)</f>
        <v/>
      </c>
      <c r="E538" s="232" t="str">
        <f>IF('LANDSCAPE&amp;IRRIG'!D23="","",'LANDSCAPE&amp;IRRIG'!D23)</f>
        <v/>
      </c>
      <c r="F538" s="232" t="str">
        <f>IF('LANDSCAPE&amp;IRRIG'!E23="","",'LANDSCAPE&amp;IRRIG'!E23)</f>
        <v/>
      </c>
      <c r="G538" s="232" t="str">
        <f>IF('LANDSCAPE&amp;IRRIG'!F23="","",'LANDSCAPE&amp;IRRIG'!F23)</f>
        <v/>
      </c>
      <c r="H538" s="232" t="str">
        <f>IF('LANDSCAPE&amp;IRRIG'!G23="","",'LANDSCAPE&amp;IRRIG'!G23)</f>
        <v/>
      </c>
      <c r="I538" s="232" t="str">
        <f>IF('LANDSCAPE&amp;IRRIG'!H23="","",'LANDSCAPE&amp;IRRIG'!H23)</f>
        <v/>
      </c>
      <c r="J538" s="232" t="str">
        <f>IF('LANDSCAPE&amp;IRRIG'!I23="","",'LANDSCAPE&amp;IRRIG'!I23)</f>
        <v/>
      </c>
      <c r="K538" s="232" t="str">
        <f>IF('LANDSCAPE&amp;IRRIG'!J23="","",'LANDSCAPE&amp;IRRIG'!J23)</f>
        <v/>
      </c>
      <c r="L538" s="232" t="str">
        <f>IF('LANDSCAPE&amp;IRRIG'!K23="","",'LANDSCAPE&amp;IRRIG'!K23)</f>
        <v/>
      </c>
      <c r="M538" s="232" t="str">
        <f>IF('LANDSCAPE&amp;IRRIG'!L23="","",'LANDSCAPE&amp;IRRIG'!L23)</f>
        <v/>
      </c>
      <c r="N538" s="232" t="str">
        <f>IF('LANDSCAPE&amp;IRRIG'!M23="","",'LANDSCAPE&amp;IRRIG'!M23)</f>
        <v/>
      </c>
      <c r="O538" s="232" t="str">
        <f>IF('LANDSCAPE&amp;IRRIG'!N23="","",'LANDSCAPE&amp;IRRIG'!N23)</f>
        <v/>
      </c>
      <c r="P538" s="232" t="str">
        <f>IF('LANDSCAPE&amp;IRRIG'!O23="","",'LANDSCAPE&amp;IRRIG'!O23)</f>
        <v/>
      </c>
      <c r="Q538" s="232" t="str">
        <f>IF('LANDSCAPE&amp;IRRIG'!P23="","",'LANDSCAPE&amp;IRRIG'!P23)</f>
        <v/>
      </c>
      <c r="R538" s="232" t="str">
        <f>IF('LANDSCAPE&amp;IRRIG'!Q23="","",'LANDSCAPE&amp;IRRIG'!Q23)</f>
        <v/>
      </c>
      <c r="S538" s="232" t="str">
        <f>IF('LANDSCAPE&amp;IRRIG'!R23="","",'LANDSCAPE&amp;IRRIG'!R23)</f>
        <v/>
      </c>
      <c r="T538" s="232" t="str">
        <f>IF('LANDSCAPE&amp;IRRIG'!S23="","",'LANDSCAPE&amp;IRRIG'!S23)</f>
        <v/>
      </c>
      <c r="U538" s="232"/>
      <c r="V538" s="232"/>
      <c r="W538" s="232"/>
      <c r="X538" s="232"/>
      <c r="Y538" s="232"/>
      <c r="Z538" s="232"/>
      <c r="AA538" s="221" t="str">
        <f>IF('LANDSCAPE&amp;IRRIG'!AA23="","",'LANDSCAPE&amp;IRRIG'!AA23)</f>
        <v/>
      </c>
      <c r="AB538" s="232" t="str">
        <f>IF('LANDSCAPE&amp;IRRIG'!Z23="","",'LANDSCAPE&amp;IRRIG'!Z23)</f>
        <v/>
      </c>
      <c r="AC538" s="232" t="str">
        <f>IF('LANDSCAPE&amp;IRRIG'!AB23="","",'LANDSCAPE&amp;IRRIG'!AB23)</f>
        <v/>
      </c>
      <c r="AD538" s="223">
        <f>IF('LANDSCAPE&amp;IRRIG'!AC23="","",'LANDSCAPE&amp;IRRIG'!AC23)</f>
        <v>0.79</v>
      </c>
      <c r="AE538" s="224" t="str">
        <f>IF('LANDSCAPE&amp;IRRIG'!AD23="","",'LANDSCAPE&amp;IRRIG'!AD23)</f>
        <v/>
      </c>
      <c r="AF538" s="257" t="str">
        <f>IF('LANDSCAPE&amp;IRRIG'!AE23="","",'LANDSCAPE&amp;IRRIG'!AE23)</f>
        <v/>
      </c>
    </row>
    <row r="539" spans="1:32" x14ac:dyDescent="0.15">
      <c r="A539" s="313" t="str">
        <f>IF('LANDSCAPE&amp;IRRIG'!AE24="","","Print")</f>
        <v/>
      </c>
      <c r="B539" s="236" t="str">
        <f>IF('LANDSCAPE&amp;IRRIG'!A24="","",'LANDSCAPE&amp;IRRIG'!A24)</f>
        <v>SLOPE PLANTING (HYDRO-SEEDING)</v>
      </c>
      <c r="C539" s="232" t="str">
        <f>IF('LANDSCAPE&amp;IRRIG'!B24="","",'LANDSCAPE&amp;IRRIG'!B24)</f>
        <v>SF</v>
      </c>
      <c r="D539" s="232" t="str">
        <f>IF('LANDSCAPE&amp;IRRIG'!C24="","",'LANDSCAPE&amp;IRRIG'!C24)</f>
        <v/>
      </c>
      <c r="E539" s="232" t="str">
        <f>IF('LANDSCAPE&amp;IRRIG'!D24="","",'LANDSCAPE&amp;IRRIG'!D24)</f>
        <v/>
      </c>
      <c r="F539" s="232" t="str">
        <f>IF('LANDSCAPE&amp;IRRIG'!E24="","",'LANDSCAPE&amp;IRRIG'!E24)</f>
        <v/>
      </c>
      <c r="G539" s="232" t="str">
        <f>IF('LANDSCAPE&amp;IRRIG'!F24="","",'LANDSCAPE&amp;IRRIG'!F24)</f>
        <v/>
      </c>
      <c r="H539" s="232" t="str">
        <f>IF('LANDSCAPE&amp;IRRIG'!G24="","",'LANDSCAPE&amp;IRRIG'!G24)</f>
        <v/>
      </c>
      <c r="I539" s="232" t="str">
        <f>IF('LANDSCAPE&amp;IRRIG'!H24="","",'LANDSCAPE&amp;IRRIG'!H24)</f>
        <v/>
      </c>
      <c r="J539" s="232" t="str">
        <f>IF('LANDSCAPE&amp;IRRIG'!I24="","",'LANDSCAPE&amp;IRRIG'!I24)</f>
        <v/>
      </c>
      <c r="K539" s="232" t="str">
        <f>IF('LANDSCAPE&amp;IRRIG'!J24="","",'LANDSCAPE&amp;IRRIG'!J24)</f>
        <v/>
      </c>
      <c r="L539" s="232" t="str">
        <f>IF('LANDSCAPE&amp;IRRIG'!K24="","",'LANDSCAPE&amp;IRRIG'!K24)</f>
        <v/>
      </c>
      <c r="M539" s="232" t="str">
        <f>IF('LANDSCAPE&amp;IRRIG'!L24="","",'LANDSCAPE&amp;IRRIG'!L24)</f>
        <v/>
      </c>
      <c r="N539" s="232" t="str">
        <f>IF('LANDSCAPE&amp;IRRIG'!M24="","",'LANDSCAPE&amp;IRRIG'!M24)</f>
        <v/>
      </c>
      <c r="O539" s="232" t="str">
        <f>IF('LANDSCAPE&amp;IRRIG'!N24="","",'LANDSCAPE&amp;IRRIG'!N24)</f>
        <v/>
      </c>
      <c r="P539" s="232" t="str">
        <f>IF('LANDSCAPE&amp;IRRIG'!O24="","",'LANDSCAPE&amp;IRRIG'!O24)</f>
        <v/>
      </c>
      <c r="Q539" s="232" t="str">
        <f>IF('LANDSCAPE&amp;IRRIG'!P24="","",'LANDSCAPE&amp;IRRIG'!P24)</f>
        <v/>
      </c>
      <c r="R539" s="232" t="str">
        <f>IF('LANDSCAPE&amp;IRRIG'!Q24="","",'LANDSCAPE&amp;IRRIG'!Q24)</f>
        <v/>
      </c>
      <c r="S539" s="232" t="str">
        <f>IF('LANDSCAPE&amp;IRRIG'!R24="","",'LANDSCAPE&amp;IRRIG'!R24)</f>
        <v/>
      </c>
      <c r="T539" s="232" t="str">
        <f>IF('LANDSCAPE&amp;IRRIG'!S24="","",'LANDSCAPE&amp;IRRIG'!S24)</f>
        <v/>
      </c>
      <c r="U539" s="232"/>
      <c r="V539" s="232"/>
      <c r="W539" s="232"/>
      <c r="X539" s="232"/>
      <c r="Y539" s="232"/>
      <c r="Z539" s="232"/>
      <c r="AA539" s="221" t="str">
        <f>IF('LANDSCAPE&amp;IRRIG'!AA24="","",'LANDSCAPE&amp;IRRIG'!AA24)</f>
        <v/>
      </c>
      <c r="AB539" s="232" t="str">
        <f>IF('LANDSCAPE&amp;IRRIG'!Z24="","",'LANDSCAPE&amp;IRRIG'!Z24)</f>
        <v/>
      </c>
      <c r="AC539" s="232" t="str">
        <f>IF('LANDSCAPE&amp;IRRIG'!AB24="","",'LANDSCAPE&amp;IRRIG'!AB24)</f>
        <v/>
      </c>
      <c r="AD539" s="223">
        <f>IF('LANDSCAPE&amp;IRRIG'!AC24="","",'LANDSCAPE&amp;IRRIG'!AC24)</f>
        <v>0.2</v>
      </c>
      <c r="AE539" s="224" t="str">
        <f>IF('LANDSCAPE&amp;IRRIG'!AD24="","",'LANDSCAPE&amp;IRRIG'!AD24)</f>
        <v/>
      </c>
      <c r="AF539" s="257" t="str">
        <f>IF('LANDSCAPE&amp;IRRIG'!AE24="","",'LANDSCAPE&amp;IRRIG'!AE24)</f>
        <v/>
      </c>
    </row>
    <row r="540" spans="1:32" x14ac:dyDescent="0.15">
      <c r="A540" s="313" t="str">
        <f>IF('LANDSCAPE&amp;IRRIG'!AE25="","","Print")</f>
        <v/>
      </c>
      <c r="B540" s="236" t="str">
        <f>IF('LANDSCAPE&amp;IRRIG'!A25="","",'LANDSCAPE&amp;IRRIG'!A25)</f>
        <v>TREE (5 GALLON)</v>
      </c>
      <c r="C540" s="232" t="str">
        <f>IF('LANDSCAPE&amp;IRRIG'!B25="","",'LANDSCAPE&amp;IRRIG'!B25)</f>
        <v>EA</v>
      </c>
      <c r="D540" s="232" t="str">
        <f>IF('LANDSCAPE&amp;IRRIG'!C25="","",'LANDSCAPE&amp;IRRIG'!C25)</f>
        <v/>
      </c>
      <c r="E540" s="232" t="str">
        <f>IF('LANDSCAPE&amp;IRRIG'!D25="","",'LANDSCAPE&amp;IRRIG'!D25)</f>
        <v/>
      </c>
      <c r="F540" s="232" t="str">
        <f>IF('LANDSCAPE&amp;IRRIG'!E25="","",'LANDSCAPE&amp;IRRIG'!E25)</f>
        <v/>
      </c>
      <c r="G540" s="232" t="str">
        <f>IF('LANDSCAPE&amp;IRRIG'!F25="","",'LANDSCAPE&amp;IRRIG'!F25)</f>
        <v/>
      </c>
      <c r="H540" s="232" t="str">
        <f>IF('LANDSCAPE&amp;IRRIG'!G25="","",'LANDSCAPE&amp;IRRIG'!G25)</f>
        <v/>
      </c>
      <c r="I540" s="232" t="str">
        <f>IF('LANDSCAPE&amp;IRRIG'!H25="","",'LANDSCAPE&amp;IRRIG'!H25)</f>
        <v/>
      </c>
      <c r="J540" s="232" t="str">
        <f>IF('LANDSCAPE&amp;IRRIG'!I25="","",'LANDSCAPE&amp;IRRIG'!I25)</f>
        <v/>
      </c>
      <c r="K540" s="232" t="str">
        <f>IF('LANDSCAPE&amp;IRRIG'!J25="","",'LANDSCAPE&amp;IRRIG'!J25)</f>
        <v/>
      </c>
      <c r="L540" s="232" t="str">
        <f>IF('LANDSCAPE&amp;IRRIG'!K25="","",'LANDSCAPE&amp;IRRIG'!K25)</f>
        <v/>
      </c>
      <c r="M540" s="232" t="str">
        <f>IF('LANDSCAPE&amp;IRRIG'!L25="","",'LANDSCAPE&amp;IRRIG'!L25)</f>
        <v/>
      </c>
      <c r="N540" s="232" t="str">
        <f>IF('LANDSCAPE&amp;IRRIG'!M25="","",'LANDSCAPE&amp;IRRIG'!M25)</f>
        <v/>
      </c>
      <c r="O540" s="232" t="str">
        <f>IF('LANDSCAPE&amp;IRRIG'!N25="","",'LANDSCAPE&amp;IRRIG'!N25)</f>
        <v/>
      </c>
      <c r="P540" s="232" t="str">
        <f>IF('LANDSCAPE&amp;IRRIG'!O25="","",'LANDSCAPE&amp;IRRIG'!O25)</f>
        <v/>
      </c>
      <c r="Q540" s="232" t="str">
        <f>IF('LANDSCAPE&amp;IRRIG'!P25="","",'LANDSCAPE&amp;IRRIG'!P25)</f>
        <v/>
      </c>
      <c r="R540" s="232" t="str">
        <f>IF('LANDSCAPE&amp;IRRIG'!Q25="","",'LANDSCAPE&amp;IRRIG'!Q25)</f>
        <v/>
      </c>
      <c r="S540" s="232" t="str">
        <f>IF('LANDSCAPE&amp;IRRIG'!R25="","",'LANDSCAPE&amp;IRRIG'!R25)</f>
        <v/>
      </c>
      <c r="T540" s="232" t="str">
        <f>IF('LANDSCAPE&amp;IRRIG'!S25="","",'LANDSCAPE&amp;IRRIG'!S25)</f>
        <v/>
      </c>
      <c r="U540" s="232"/>
      <c r="V540" s="232"/>
      <c r="W540" s="232"/>
      <c r="X540" s="232"/>
      <c r="Y540" s="232"/>
      <c r="Z540" s="232"/>
      <c r="AA540" s="221" t="str">
        <f>IF('LANDSCAPE&amp;IRRIG'!AA25="","",'LANDSCAPE&amp;IRRIG'!AA25)</f>
        <v/>
      </c>
      <c r="AB540" s="222" t="str">
        <f>IF('LANDSCAPE&amp;IRRIG'!Z25="","",'LANDSCAPE&amp;IRRIG'!Z25)</f>
        <v/>
      </c>
      <c r="AC540" s="222" t="str">
        <f>IF('LANDSCAPE&amp;IRRIG'!AB25="","",'LANDSCAPE&amp;IRRIG'!AB25)</f>
        <v/>
      </c>
      <c r="AD540" s="223">
        <f>IF('LANDSCAPE&amp;IRRIG'!AC25="","",'LANDSCAPE&amp;IRRIG'!AC25)</f>
        <v>15</v>
      </c>
      <c r="AE540" s="224" t="str">
        <f>IF('LANDSCAPE&amp;IRRIG'!AD25="","",'LANDSCAPE&amp;IRRIG'!AD25)</f>
        <v/>
      </c>
      <c r="AF540" s="257" t="str">
        <f>IF('LANDSCAPE&amp;IRRIG'!AE25="","",'LANDSCAPE&amp;IRRIG'!AE25)</f>
        <v/>
      </c>
    </row>
    <row r="541" spans="1:32" x14ac:dyDescent="0.15">
      <c r="A541" s="313" t="str">
        <f>IF('LANDSCAPE&amp;IRRIG'!AE26="","","Print")</f>
        <v/>
      </c>
      <c r="B541" s="236" t="str">
        <f>IF('LANDSCAPE&amp;IRRIG'!A26="","",'LANDSCAPE&amp;IRRIG'!A26)</f>
        <v>TREE (15 GALLON)</v>
      </c>
      <c r="C541" s="232" t="str">
        <f>IF('LANDSCAPE&amp;IRRIG'!B26="","",'LANDSCAPE&amp;IRRIG'!B26)</f>
        <v>EA</v>
      </c>
      <c r="D541" s="232" t="str">
        <f>IF('LANDSCAPE&amp;IRRIG'!C26="","",'LANDSCAPE&amp;IRRIG'!C26)</f>
        <v/>
      </c>
      <c r="E541" s="232" t="str">
        <f>IF('LANDSCAPE&amp;IRRIG'!D26="","",'LANDSCAPE&amp;IRRIG'!D26)</f>
        <v/>
      </c>
      <c r="F541" s="232" t="str">
        <f>IF('LANDSCAPE&amp;IRRIG'!E26="","",'LANDSCAPE&amp;IRRIG'!E26)</f>
        <v/>
      </c>
      <c r="G541" s="232" t="str">
        <f>IF('LANDSCAPE&amp;IRRIG'!F26="","",'LANDSCAPE&amp;IRRIG'!F26)</f>
        <v/>
      </c>
      <c r="H541" s="232" t="str">
        <f>IF('LANDSCAPE&amp;IRRIG'!G26="","",'LANDSCAPE&amp;IRRIG'!G26)</f>
        <v/>
      </c>
      <c r="I541" s="232" t="str">
        <f>IF('LANDSCAPE&amp;IRRIG'!H26="","",'LANDSCAPE&amp;IRRIG'!H26)</f>
        <v/>
      </c>
      <c r="J541" s="232" t="str">
        <f>IF('LANDSCAPE&amp;IRRIG'!I26="","",'LANDSCAPE&amp;IRRIG'!I26)</f>
        <v/>
      </c>
      <c r="K541" s="232" t="str">
        <f>IF('LANDSCAPE&amp;IRRIG'!J26="","",'LANDSCAPE&amp;IRRIG'!J26)</f>
        <v/>
      </c>
      <c r="L541" s="232" t="str">
        <f>IF('LANDSCAPE&amp;IRRIG'!K26="","",'LANDSCAPE&amp;IRRIG'!K26)</f>
        <v/>
      </c>
      <c r="M541" s="232" t="str">
        <f>IF('LANDSCAPE&amp;IRRIG'!L26="","",'LANDSCAPE&amp;IRRIG'!L26)</f>
        <v/>
      </c>
      <c r="N541" s="232" t="str">
        <f>IF('LANDSCAPE&amp;IRRIG'!M26="","",'LANDSCAPE&amp;IRRIG'!M26)</f>
        <v/>
      </c>
      <c r="O541" s="232" t="str">
        <f>IF('LANDSCAPE&amp;IRRIG'!N26="","",'LANDSCAPE&amp;IRRIG'!N26)</f>
        <v/>
      </c>
      <c r="P541" s="232" t="str">
        <f>IF('LANDSCAPE&amp;IRRIG'!O26="","",'LANDSCAPE&amp;IRRIG'!O26)</f>
        <v/>
      </c>
      <c r="Q541" s="232" t="str">
        <f>IF('LANDSCAPE&amp;IRRIG'!P26="","",'LANDSCAPE&amp;IRRIG'!P26)</f>
        <v/>
      </c>
      <c r="R541" s="232" t="str">
        <f>IF('LANDSCAPE&amp;IRRIG'!Q26="","",'LANDSCAPE&amp;IRRIG'!Q26)</f>
        <v/>
      </c>
      <c r="S541" s="232" t="str">
        <f>IF('LANDSCAPE&amp;IRRIG'!R26="","",'LANDSCAPE&amp;IRRIG'!R26)</f>
        <v/>
      </c>
      <c r="T541" s="232" t="str">
        <f>IF('LANDSCAPE&amp;IRRIG'!S26="","",'LANDSCAPE&amp;IRRIG'!S26)</f>
        <v/>
      </c>
      <c r="U541" s="232"/>
      <c r="V541" s="232"/>
      <c r="W541" s="232"/>
      <c r="X541" s="232"/>
      <c r="Y541" s="232"/>
      <c r="Z541" s="232"/>
      <c r="AA541" s="221" t="str">
        <f>IF('LANDSCAPE&amp;IRRIG'!AA26="","",'LANDSCAPE&amp;IRRIG'!AA26)</f>
        <v/>
      </c>
      <c r="AB541" s="222" t="str">
        <f>IF('LANDSCAPE&amp;IRRIG'!Z26="","",'LANDSCAPE&amp;IRRIG'!Z26)</f>
        <v/>
      </c>
      <c r="AC541" s="222" t="str">
        <f>IF('LANDSCAPE&amp;IRRIG'!AB26="","",'LANDSCAPE&amp;IRRIG'!AB26)</f>
        <v/>
      </c>
      <c r="AD541" s="223">
        <f>IF('LANDSCAPE&amp;IRRIG'!AC26="","",'LANDSCAPE&amp;IRRIG'!AC26)</f>
        <v>85</v>
      </c>
      <c r="AE541" s="224" t="str">
        <f>IF('LANDSCAPE&amp;IRRIG'!AD26="","",'LANDSCAPE&amp;IRRIG'!AD26)</f>
        <v/>
      </c>
      <c r="AF541" s="257" t="str">
        <f>IF('LANDSCAPE&amp;IRRIG'!AE26="","",'LANDSCAPE&amp;IRRIG'!AE26)</f>
        <v/>
      </c>
    </row>
    <row r="542" spans="1:32" x14ac:dyDescent="0.15">
      <c r="A542" s="313" t="str">
        <f>IF('LANDSCAPE&amp;IRRIG'!AE27="","","Print")</f>
        <v/>
      </c>
      <c r="B542" s="236" t="str">
        <f>IF('LANDSCAPE&amp;IRRIG'!A27="","",'LANDSCAPE&amp;IRRIG'!A27)</f>
        <v>TREE (24" BOX)</v>
      </c>
      <c r="C542" s="232" t="str">
        <f>IF('LANDSCAPE&amp;IRRIG'!B27="","",'LANDSCAPE&amp;IRRIG'!B27)</f>
        <v>EA</v>
      </c>
      <c r="D542" s="232" t="str">
        <f>IF('LANDSCAPE&amp;IRRIG'!C27="","",'LANDSCAPE&amp;IRRIG'!C27)</f>
        <v/>
      </c>
      <c r="E542" s="232" t="str">
        <f>IF('LANDSCAPE&amp;IRRIG'!D27="","",'LANDSCAPE&amp;IRRIG'!D27)</f>
        <v/>
      </c>
      <c r="F542" s="232" t="str">
        <f>IF('LANDSCAPE&amp;IRRIG'!E27="","",'LANDSCAPE&amp;IRRIG'!E27)</f>
        <v/>
      </c>
      <c r="G542" s="232" t="str">
        <f>IF('LANDSCAPE&amp;IRRIG'!F27="","",'LANDSCAPE&amp;IRRIG'!F27)</f>
        <v/>
      </c>
      <c r="H542" s="232" t="str">
        <f>IF('LANDSCAPE&amp;IRRIG'!G27="","",'LANDSCAPE&amp;IRRIG'!G27)</f>
        <v/>
      </c>
      <c r="I542" s="232" t="str">
        <f>IF('LANDSCAPE&amp;IRRIG'!H27="","",'LANDSCAPE&amp;IRRIG'!H27)</f>
        <v/>
      </c>
      <c r="J542" s="232" t="str">
        <f>IF('LANDSCAPE&amp;IRRIG'!I27="","",'LANDSCAPE&amp;IRRIG'!I27)</f>
        <v/>
      </c>
      <c r="K542" s="232" t="str">
        <f>IF('LANDSCAPE&amp;IRRIG'!J27="","",'LANDSCAPE&amp;IRRIG'!J27)</f>
        <v/>
      </c>
      <c r="L542" s="232" t="str">
        <f>IF('LANDSCAPE&amp;IRRIG'!K27="","",'LANDSCAPE&amp;IRRIG'!K27)</f>
        <v/>
      </c>
      <c r="M542" s="232" t="str">
        <f>IF('LANDSCAPE&amp;IRRIG'!L27="","",'LANDSCAPE&amp;IRRIG'!L27)</f>
        <v/>
      </c>
      <c r="N542" s="232" t="str">
        <f>IF('LANDSCAPE&amp;IRRIG'!M27="","",'LANDSCAPE&amp;IRRIG'!M27)</f>
        <v/>
      </c>
      <c r="O542" s="232" t="str">
        <f>IF('LANDSCAPE&amp;IRRIG'!N27="","",'LANDSCAPE&amp;IRRIG'!N27)</f>
        <v/>
      </c>
      <c r="P542" s="232" t="str">
        <f>IF('LANDSCAPE&amp;IRRIG'!O27="","",'LANDSCAPE&amp;IRRIG'!O27)</f>
        <v/>
      </c>
      <c r="Q542" s="232" t="str">
        <f>IF('LANDSCAPE&amp;IRRIG'!P27="","",'LANDSCAPE&amp;IRRIG'!P27)</f>
        <v/>
      </c>
      <c r="R542" s="232" t="str">
        <f>IF('LANDSCAPE&amp;IRRIG'!Q27="","",'LANDSCAPE&amp;IRRIG'!Q27)</f>
        <v/>
      </c>
      <c r="S542" s="232" t="str">
        <f>IF('LANDSCAPE&amp;IRRIG'!R27="","",'LANDSCAPE&amp;IRRIG'!R27)</f>
        <v/>
      </c>
      <c r="T542" s="232" t="str">
        <f>IF('LANDSCAPE&amp;IRRIG'!S27="","",'LANDSCAPE&amp;IRRIG'!S27)</f>
        <v/>
      </c>
      <c r="U542" s="232"/>
      <c r="V542" s="232"/>
      <c r="W542" s="232"/>
      <c r="X542" s="232"/>
      <c r="Y542" s="232"/>
      <c r="Z542" s="232"/>
      <c r="AA542" s="221" t="str">
        <f>IF('LANDSCAPE&amp;IRRIG'!AA27="","",'LANDSCAPE&amp;IRRIG'!AA27)</f>
        <v/>
      </c>
      <c r="AB542" s="222" t="str">
        <f>IF('LANDSCAPE&amp;IRRIG'!Z27="","",'LANDSCAPE&amp;IRRIG'!Z27)</f>
        <v/>
      </c>
      <c r="AC542" s="222" t="str">
        <f>IF('LANDSCAPE&amp;IRRIG'!AB27="","",'LANDSCAPE&amp;IRRIG'!AB27)</f>
        <v/>
      </c>
      <c r="AD542" s="223">
        <f>IF('LANDSCAPE&amp;IRRIG'!AC27="","",'LANDSCAPE&amp;IRRIG'!AC27)</f>
        <v>250</v>
      </c>
      <c r="AE542" s="224" t="str">
        <f>IF('LANDSCAPE&amp;IRRIG'!AD27="","",'LANDSCAPE&amp;IRRIG'!AD27)</f>
        <v/>
      </c>
      <c r="AF542" s="257" t="str">
        <f>IF('LANDSCAPE&amp;IRRIG'!AE27="","",'LANDSCAPE&amp;IRRIG'!AE27)</f>
        <v/>
      </c>
    </row>
    <row r="543" spans="1:32" x14ac:dyDescent="0.15">
      <c r="A543" s="313" t="str">
        <f>IF('LANDSCAPE&amp;IRRIG'!AE28="","","Print")</f>
        <v/>
      </c>
      <c r="B543" s="236" t="str">
        <f>IF('LANDSCAPE&amp;IRRIG'!A28="","",'LANDSCAPE&amp;IRRIG'!A28)</f>
        <v>TREE (36" BOX)</v>
      </c>
      <c r="C543" s="232" t="str">
        <f>IF('LANDSCAPE&amp;IRRIG'!B28="","",'LANDSCAPE&amp;IRRIG'!B28)</f>
        <v>EA</v>
      </c>
      <c r="D543" s="232" t="str">
        <f>IF('LANDSCAPE&amp;IRRIG'!C28="","",'LANDSCAPE&amp;IRRIG'!C28)</f>
        <v/>
      </c>
      <c r="E543" s="232" t="str">
        <f>IF('LANDSCAPE&amp;IRRIG'!D28="","",'LANDSCAPE&amp;IRRIG'!D28)</f>
        <v/>
      </c>
      <c r="F543" s="232" t="str">
        <f>IF('LANDSCAPE&amp;IRRIG'!E28="","",'LANDSCAPE&amp;IRRIG'!E28)</f>
        <v/>
      </c>
      <c r="G543" s="232" t="str">
        <f>IF('LANDSCAPE&amp;IRRIG'!F28="","",'LANDSCAPE&amp;IRRIG'!F28)</f>
        <v/>
      </c>
      <c r="H543" s="232" t="str">
        <f>IF('LANDSCAPE&amp;IRRIG'!G28="","",'LANDSCAPE&amp;IRRIG'!G28)</f>
        <v/>
      </c>
      <c r="I543" s="232" t="str">
        <f>IF('LANDSCAPE&amp;IRRIG'!H28="","",'LANDSCAPE&amp;IRRIG'!H28)</f>
        <v/>
      </c>
      <c r="J543" s="232" t="str">
        <f>IF('LANDSCAPE&amp;IRRIG'!I28="","",'LANDSCAPE&amp;IRRIG'!I28)</f>
        <v/>
      </c>
      <c r="K543" s="232" t="str">
        <f>IF('LANDSCAPE&amp;IRRIG'!J28="","",'LANDSCAPE&amp;IRRIG'!J28)</f>
        <v/>
      </c>
      <c r="L543" s="232" t="str">
        <f>IF('LANDSCAPE&amp;IRRIG'!K28="","",'LANDSCAPE&amp;IRRIG'!K28)</f>
        <v/>
      </c>
      <c r="M543" s="232" t="str">
        <f>IF('LANDSCAPE&amp;IRRIG'!L28="","",'LANDSCAPE&amp;IRRIG'!L28)</f>
        <v/>
      </c>
      <c r="N543" s="232" t="str">
        <f>IF('LANDSCAPE&amp;IRRIG'!M28="","",'LANDSCAPE&amp;IRRIG'!M28)</f>
        <v/>
      </c>
      <c r="O543" s="232" t="str">
        <f>IF('LANDSCAPE&amp;IRRIG'!N28="","",'LANDSCAPE&amp;IRRIG'!N28)</f>
        <v/>
      </c>
      <c r="P543" s="232" t="str">
        <f>IF('LANDSCAPE&amp;IRRIG'!O28="","",'LANDSCAPE&amp;IRRIG'!O28)</f>
        <v/>
      </c>
      <c r="Q543" s="232" t="str">
        <f>IF('LANDSCAPE&amp;IRRIG'!P28="","",'LANDSCAPE&amp;IRRIG'!P28)</f>
        <v/>
      </c>
      <c r="R543" s="232" t="str">
        <f>IF('LANDSCAPE&amp;IRRIG'!Q28="","",'LANDSCAPE&amp;IRRIG'!Q28)</f>
        <v/>
      </c>
      <c r="S543" s="232" t="str">
        <f>IF('LANDSCAPE&amp;IRRIG'!R28="","",'LANDSCAPE&amp;IRRIG'!R28)</f>
        <v/>
      </c>
      <c r="T543" s="232" t="str">
        <f>IF('LANDSCAPE&amp;IRRIG'!S28="","",'LANDSCAPE&amp;IRRIG'!S28)</f>
        <v/>
      </c>
      <c r="U543" s="232"/>
      <c r="V543" s="232"/>
      <c r="W543" s="232"/>
      <c r="X543" s="232"/>
      <c r="Y543" s="232"/>
      <c r="Z543" s="232"/>
      <c r="AA543" s="221" t="str">
        <f>IF('LANDSCAPE&amp;IRRIG'!AA28="","",'LANDSCAPE&amp;IRRIG'!AA28)</f>
        <v/>
      </c>
      <c r="AB543" s="222" t="str">
        <f>IF('LANDSCAPE&amp;IRRIG'!Z28="","",'LANDSCAPE&amp;IRRIG'!Z28)</f>
        <v/>
      </c>
      <c r="AC543" s="222" t="str">
        <f>IF('LANDSCAPE&amp;IRRIG'!AB28="","",'LANDSCAPE&amp;IRRIG'!AB28)</f>
        <v/>
      </c>
      <c r="AD543" s="223">
        <f>IF('LANDSCAPE&amp;IRRIG'!AC28="","",'LANDSCAPE&amp;IRRIG'!AC28)</f>
        <v>350</v>
      </c>
      <c r="AE543" s="224" t="str">
        <f>IF('LANDSCAPE&amp;IRRIG'!AD28="","",'LANDSCAPE&amp;IRRIG'!AD28)</f>
        <v/>
      </c>
      <c r="AF543" s="257" t="str">
        <f>IF('LANDSCAPE&amp;IRRIG'!AE28="","",'LANDSCAPE&amp;IRRIG'!AE28)</f>
        <v/>
      </c>
    </row>
    <row r="544" spans="1:32" x14ac:dyDescent="0.15">
      <c r="A544" s="313" t="str">
        <f>IF('LANDSCAPE&amp;IRRIG'!AE29="","","Print")</f>
        <v/>
      </c>
      <c r="B544" s="236" t="str">
        <f>IF('LANDSCAPE&amp;IRRIG'!A29="","",'LANDSCAPE&amp;IRRIG'!A29)</f>
        <v>TREE (48" BOX)</v>
      </c>
      <c r="C544" s="232" t="str">
        <f>IF('LANDSCAPE&amp;IRRIG'!B29="","",'LANDSCAPE&amp;IRRIG'!B29)</f>
        <v>EA</v>
      </c>
      <c r="D544" s="232" t="str">
        <f>IF('LANDSCAPE&amp;IRRIG'!C29="","",'LANDSCAPE&amp;IRRIG'!C29)</f>
        <v/>
      </c>
      <c r="E544" s="232" t="str">
        <f>IF('LANDSCAPE&amp;IRRIG'!D29="","",'LANDSCAPE&amp;IRRIG'!D29)</f>
        <v/>
      </c>
      <c r="F544" s="232" t="str">
        <f>IF('LANDSCAPE&amp;IRRIG'!E29="","",'LANDSCAPE&amp;IRRIG'!E29)</f>
        <v/>
      </c>
      <c r="G544" s="232" t="str">
        <f>IF('LANDSCAPE&amp;IRRIG'!F29="","",'LANDSCAPE&amp;IRRIG'!F29)</f>
        <v/>
      </c>
      <c r="H544" s="232" t="str">
        <f>IF('LANDSCAPE&amp;IRRIG'!G29="","",'LANDSCAPE&amp;IRRIG'!G29)</f>
        <v/>
      </c>
      <c r="I544" s="232" t="str">
        <f>IF('LANDSCAPE&amp;IRRIG'!H29="","",'LANDSCAPE&amp;IRRIG'!H29)</f>
        <v/>
      </c>
      <c r="J544" s="232" t="str">
        <f>IF('LANDSCAPE&amp;IRRIG'!I29="","",'LANDSCAPE&amp;IRRIG'!I29)</f>
        <v/>
      </c>
      <c r="K544" s="232" t="str">
        <f>IF('LANDSCAPE&amp;IRRIG'!J29="","",'LANDSCAPE&amp;IRRIG'!J29)</f>
        <v/>
      </c>
      <c r="L544" s="232" t="str">
        <f>IF('LANDSCAPE&amp;IRRIG'!K29="","",'LANDSCAPE&amp;IRRIG'!K29)</f>
        <v/>
      </c>
      <c r="M544" s="232" t="str">
        <f>IF('LANDSCAPE&amp;IRRIG'!L29="","",'LANDSCAPE&amp;IRRIG'!L29)</f>
        <v/>
      </c>
      <c r="N544" s="232" t="str">
        <f>IF('LANDSCAPE&amp;IRRIG'!M29="","",'LANDSCAPE&amp;IRRIG'!M29)</f>
        <v/>
      </c>
      <c r="O544" s="232" t="str">
        <f>IF('LANDSCAPE&amp;IRRIG'!N29="","",'LANDSCAPE&amp;IRRIG'!N29)</f>
        <v/>
      </c>
      <c r="P544" s="232" t="str">
        <f>IF('LANDSCAPE&amp;IRRIG'!O29="","",'LANDSCAPE&amp;IRRIG'!O29)</f>
        <v/>
      </c>
      <c r="Q544" s="232" t="str">
        <f>IF('LANDSCAPE&amp;IRRIG'!P29="","",'LANDSCAPE&amp;IRRIG'!P29)</f>
        <v/>
      </c>
      <c r="R544" s="232" t="str">
        <f>IF('LANDSCAPE&amp;IRRIG'!Q29="","",'LANDSCAPE&amp;IRRIG'!Q29)</f>
        <v/>
      </c>
      <c r="S544" s="232" t="str">
        <f>IF('LANDSCAPE&amp;IRRIG'!R29="","",'LANDSCAPE&amp;IRRIG'!R29)</f>
        <v/>
      </c>
      <c r="T544" s="232" t="str">
        <f>IF('LANDSCAPE&amp;IRRIG'!S29="","",'LANDSCAPE&amp;IRRIG'!S29)</f>
        <v/>
      </c>
      <c r="U544" s="232"/>
      <c r="V544" s="232"/>
      <c r="W544" s="232"/>
      <c r="X544" s="232"/>
      <c r="Y544" s="232"/>
      <c r="Z544" s="232"/>
      <c r="AA544" s="221" t="str">
        <f>IF('LANDSCAPE&amp;IRRIG'!AA29="","",'LANDSCAPE&amp;IRRIG'!AA29)</f>
        <v xml:space="preserve"> </v>
      </c>
      <c r="AB544" s="222" t="str">
        <f>IF('LANDSCAPE&amp;IRRIG'!Z29="","",'LANDSCAPE&amp;IRRIG'!Z29)</f>
        <v/>
      </c>
      <c r="AC544" s="222" t="str">
        <f>IF('LANDSCAPE&amp;IRRIG'!AB29="","",'LANDSCAPE&amp;IRRIG'!AB29)</f>
        <v/>
      </c>
      <c r="AD544" s="223">
        <f>IF('LANDSCAPE&amp;IRRIG'!AC29="","",'LANDSCAPE&amp;IRRIG'!AC29)</f>
        <v>650</v>
      </c>
      <c r="AE544" s="224" t="str">
        <f>IF('LANDSCAPE&amp;IRRIG'!AD29="","",'LANDSCAPE&amp;IRRIG'!AD29)</f>
        <v/>
      </c>
      <c r="AF544" s="257" t="str">
        <f>IF('LANDSCAPE&amp;IRRIG'!AE29="","",'LANDSCAPE&amp;IRRIG'!AE29)</f>
        <v/>
      </c>
    </row>
    <row r="545" spans="1:32" x14ac:dyDescent="0.15">
      <c r="A545" s="313" t="str">
        <f>IF('LANDSCAPE&amp;IRRIG'!AE30="","","Print")</f>
        <v/>
      </c>
      <c r="B545" s="236" t="str">
        <f>IF('LANDSCAPE&amp;IRRIG'!A30="","",'LANDSCAPE&amp;IRRIG'!A30)</f>
        <v>TREE GRATE (W/2FRAME)</v>
      </c>
      <c r="C545" s="232" t="str">
        <f>IF('LANDSCAPE&amp;IRRIG'!B30="","",'LANDSCAPE&amp;IRRIG'!B30)</f>
        <v>EA</v>
      </c>
      <c r="D545" s="232" t="str">
        <f>IF('LANDSCAPE&amp;IRRIG'!C30="","",'LANDSCAPE&amp;IRRIG'!C30)</f>
        <v/>
      </c>
      <c r="E545" s="232" t="str">
        <f>IF('LANDSCAPE&amp;IRRIG'!D30="","",'LANDSCAPE&amp;IRRIG'!D30)</f>
        <v/>
      </c>
      <c r="F545" s="232" t="str">
        <f>IF('LANDSCAPE&amp;IRRIG'!E30="","",'LANDSCAPE&amp;IRRIG'!E30)</f>
        <v/>
      </c>
      <c r="G545" s="232" t="str">
        <f>IF('LANDSCAPE&amp;IRRIG'!F30="","",'LANDSCAPE&amp;IRRIG'!F30)</f>
        <v/>
      </c>
      <c r="H545" s="232" t="str">
        <f>IF('LANDSCAPE&amp;IRRIG'!G30="","",'LANDSCAPE&amp;IRRIG'!G30)</f>
        <v/>
      </c>
      <c r="I545" s="232" t="str">
        <f>IF('LANDSCAPE&amp;IRRIG'!H30="","",'LANDSCAPE&amp;IRRIG'!H30)</f>
        <v/>
      </c>
      <c r="J545" s="232" t="str">
        <f>IF('LANDSCAPE&amp;IRRIG'!I30="","",'LANDSCAPE&amp;IRRIG'!I30)</f>
        <v/>
      </c>
      <c r="K545" s="232" t="str">
        <f>IF('LANDSCAPE&amp;IRRIG'!J30="","",'LANDSCAPE&amp;IRRIG'!J30)</f>
        <v/>
      </c>
      <c r="L545" s="232" t="str">
        <f>IF('LANDSCAPE&amp;IRRIG'!K30="","",'LANDSCAPE&amp;IRRIG'!K30)</f>
        <v/>
      </c>
      <c r="M545" s="232" t="str">
        <f>IF('LANDSCAPE&amp;IRRIG'!L30="","",'LANDSCAPE&amp;IRRIG'!L30)</f>
        <v/>
      </c>
      <c r="N545" s="232" t="str">
        <f>IF('LANDSCAPE&amp;IRRIG'!M30="","",'LANDSCAPE&amp;IRRIG'!M30)</f>
        <v/>
      </c>
      <c r="O545" s="232" t="str">
        <f>IF('LANDSCAPE&amp;IRRIG'!N30="","",'LANDSCAPE&amp;IRRIG'!N30)</f>
        <v/>
      </c>
      <c r="P545" s="232" t="str">
        <f>IF('LANDSCAPE&amp;IRRIG'!O30="","",'LANDSCAPE&amp;IRRIG'!O30)</f>
        <v/>
      </c>
      <c r="Q545" s="232" t="str">
        <f>IF('LANDSCAPE&amp;IRRIG'!P30="","",'LANDSCAPE&amp;IRRIG'!P30)</f>
        <v/>
      </c>
      <c r="R545" s="232" t="str">
        <f>IF('LANDSCAPE&amp;IRRIG'!Q30="","",'LANDSCAPE&amp;IRRIG'!Q30)</f>
        <v/>
      </c>
      <c r="S545" s="232" t="str">
        <f>IF('LANDSCAPE&amp;IRRIG'!R30="","",'LANDSCAPE&amp;IRRIG'!R30)</f>
        <v/>
      </c>
      <c r="T545" s="232" t="str">
        <f>IF('LANDSCAPE&amp;IRRIG'!S30="","",'LANDSCAPE&amp;IRRIG'!S30)</f>
        <v/>
      </c>
      <c r="U545" s="232"/>
      <c r="V545" s="232"/>
      <c r="W545" s="232"/>
      <c r="X545" s="232"/>
      <c r="Y545" s="232"/>
      <c r="Z545" s="232"/>
      <c r="AA545" s="221" t="str">
        <f>IF('LANDSCAPE&amp;IRRIG'!AA30="","",'LANDSCAPE&amp;IRRIG'!AA30)</f>
        <v/>
      </c>
      <c r="AB545" s="222" t="str">
        <f>IF('LANDSCAPE&amp;IRRIG'!Z30="","",'LANDSCAPE&amp;IRRIG'!Z30)</f>
        <v/>
      </c>
      <c r="AC545" s="222" t="str">
        <f>IF('LANDSCAPE&amp;IRRIG'!AB30="","",'LANDSCAPE&amp;IRRIG'!AB30)</f>
        <v/>
      </c>
      <c r="AD545" s="223">
        <f>IF('LANDSCAPE&amp;IRRIG'!AC30="","",'LANDSCAPE&amp;IRRIG'!AC30)</f>
        <v>480</v>
      </c>
      <c r="AE545" s="224" t="str">
        <f>IF('LANDSCAPE&amp;IRRIG'!AD30="","",'LANDSCAPE&amp;IRRIG'!AD30)</f>
        <v/>
      </c>
      <c r="AF545" s="257" t="str">
        <f>IF('LANDSCAPE&amp;IRRIG'!AE30="","",'LANDSCAPE&amp;IRRIG'!AE30)</f>
        <v/>
      </c>
    </row>
    <row r="546" spans="1:32" x14ac:dyDescent="0.15">
      <c r="A546" s="313" t="str">
        <f>IF('LANDSCAPE&amp;IRRIG'!AE31="","","Print")</f>
        <v/>
      </c>
      <c r="B546" s="236" t="str">
        <f>IF('LANDSCAPE&amp;IRRIG'!A31="","",'LANDSCAPE&amp;IRRIG'!A31)</f>
        <v>TREE MAINTENANCE (TREES/YEAR)</v>
      </c>
      <c r="C546" s="232" t="str">
        <f>IF('LANDSCAPE&amp;IRRIG'!B31="","",'LANDSCAPE&amp;IRRIG'!B31)</f>
        <v>TREE/YR</v>
      </c>
      <c r="D546" s="232" t="str">
        <f>IF('LANDSCAPE&amp;IRRIG'!C31="","",'LANDSCAPE&amp;IRRIG'!C31)</f>
        <v/>
      </c>
      <c r="E546" s="232" t="str">
        <f>IF('LANDSCAPE&amp;IRRIG'!D31="","",'LANDSCAPE&amp;IRRIG'!D31)</f>
        <v/>
      </c>
      <c r="F546" s="232" t="str">
        <f>IF('LANDSCAPE&amp;IRRIG'!E31="","",'LANDSCAPE&amp;IRRIG'!E31)</f>
        <v/>
      </c>
      <c r="G546" s="232" t="str">
        <f>IF('LANDSCAPE&amp;IRRIG'!F31="","",'LANDSCAPE&amp;IRRIG'!F31)</f>
        <v/>
      </c>
      <c r="H546" s="232" t="str">
        <f>IF('LANDSCAPE&amp;IRRIG'!G31="","",'LANDSCAPE&amp;IRRIG'!G31)</f>
        <v/>
      </c>
      <c r="I546" s="232" t="str">
        <f>IF('LANDSCAPE&amp;IRRIG'!H31="","",'LANDSCAPE&amp;IRRIG'!H31)</f>
        <v/>
      </c>
      <c r="J546" s="232" t="str">
        <f>IF('LANDSCAPE&amp;IRRIG'!I31="","",'LANDSCAPE&amp;IRRIG'!I31)</f>
        <v/>
      </c>
      <c r="K546" s="232" t="str">
        <f>IF('LANDSCAPE&amp;IRRIG'!J31="","",'LANDSCAPE&amp;IRRIG'!J31)</f>
        <v/>
      </c>
      <c r="L546" s="232" t="str">
        <f>IF('LANDSCAPE&amp;IRRIG'!K31="","",'LANDSCAPE&amp;IRRIG'!K31)</f>
        <v/>
      </c>
      <c r="M546" s="232" t="str">
        <f>IF('LANDSCAPE&amp;IRRIG'!L31="","",'LANDSCAPE&amp;IRRIG'!L31)</f>
        <v/>
      </c>
      <c r="N546" s="232" t="str">
        <f>IF('LANDSCAPE&amp;IRRIG'!M31="","",'LANDSCAPE&amp;IRRIG'!M31)</f>
        <v/>
      </c>
      <c r="O546" s="232" t="str">
        <f>IF('LANDSCAPE&amp;IRRIG'!N31="","",'LANDSCAPE&amp;IRRIG'!N31)</f>
        <v/>
      </c>
      <c r="P546" s="232" t="str">
        <f>IF('LANDSCAPE&amp;IRRIG'!O31="","",'LANDSCAPE&amp;IRRIG'!O31)</f>
        <v/>
      </c>
      <c r="Q546" s="232" t="str">
        <f>IF('LANDSCAPE&amp;IRRIG'!P31="","",'LANDSCAPE&amp;IRRIG'!P31)</f>
        <v/>
      </c>
      <c r="R546" s="232" t="str">
        <f>IF('LANDSCAPE&amp;IRRIG'!Q31="","",'LANDSCAPE&amp;IRRIG'!Q31)</f>
        <v/>
      </c>
      <c r="S546" s="232" t="str">
        <f>IF('LANDSCAPE&amp;IRRIG'!R31="","",'LANDSCAPE&amp;IRRIG'!R31)</f>
        <v/>
      </c>
      <c r="T546" s="232" t="str">
        <f>IF('LANDSCAPE&amp;IRRIG'!S31="","",'LANDSCAPE&amp;IRRIG'!S31)</f>
        <v/>
      </c>
      <c r="U546" s="232"/>
      <c r="V546" s="232"/>
      <c r="W546" s="232"/>
      <c r="X546" s="232"/>
      <c r="Y546" s="232"/>
      <c r="Z546" s="232"/>
      <c r="AA546" s="221" t="str">
        <f>IF('LANDSCAPE&amp;IRRIG'!AA31="","",'LANDSCAPE&amp;IRRIG'!AA31)</f>
        <v/>
      </c>
      <c r="AB546" s="222" t="str">
        <f>IF('LANDSCAPE&amp;IRRIG'!Z31="","",'LANDSCAPE&amp;IRRIG'!Z31)</f>
        <v/>
      </c>
      <c r="AC546" s="222" t="str">
        <f>IF('LANDSCAPE&amp;IRRIG'!AB31="","",'LANDSCAPE&amp;IRRIG'!AB31)</f>
        <v/>
      </c>
      <c r="AD546" s="223">
        <f>IF('LANDSCAPE&amp;IRRIG'!AC31="","",'LANDSCAPE&amp;IRRIG'!AC31)</f>
        <v>200</v>
      </c>
      <c r="AE546" s="224" t="str">
        <f>IF('LANDSCAPE&amp;IRRIG'!AD31="","",'LANDSCAPE&amp;IRRIG'!AD31)</f>
        <v/>
      </c>
      <c r="AF546" s="257" t="str">
        <f>IF('LANDSCAPE&amp;IRRIG'!AE31="","",'LANDSCAPE&amp;IRRIG'!AE31)</f>
        <v/>
      </c>
    </row>
    <row r="547" spans="1:32" x14ac:dyDescent="0.15">
      <c r="A547" s="313" t="str">
        <f>IF('LANDSCAPE&amp;IRRIG'!AE32="","","Print")</f>
        <v/>
      </c>
      <c r="B547" s="236" t="str">
        <f>IF('LANDSCAPE&amp;IRRIG'!A32="","",'LANDSCAPE&amp;IRRIG'!A32)</f>
        <v>TREE RELOCATION</v>
      </c>
      <c r="C547" s="232" t="str">
        <f>IF('LANDSCAPE&amp;IRRIG'!B32="","",'LANDSCAPE&amp;IRRIG'!B32)</f>
        <v>EA</v>
      </c>
      <c r="D547" s="232" t="str">
        <f>IF('LANDSCAPE&amp;IRRIG'!C32="","",'LANDSCAPE&amp;IRRIG'!C32)</f>
        <v/>
      </c>
      <c r="E547" s="232" t="str">
        <f>IF('LANDSCAPE&amp;IRRIG'!D32="","",'LANDSCAPE&amp;IRRIG'!D32)</f>
        <v/>
      </c>
      <c r="F547" s="232" t="str">
        <f>IF('LANDSCAPE&amp;IRRIG'!E32="","",'LANDSCAPE&amp;IRRIG'!E32)</f>
        <v/>
      </c>
      <c r="G547" s="232" t="str">
        <f>IF('LANDSCAPE&amp;IRRIG'!F32="","",'LANDSCAPE&amp;IRRIG'!F32)</f>
        <v/>
      </c>
      <c r="H547" s="232" t="str">
        <f>IF('LANDSCAPE&amp;IRRIG'!G32="","",'LANDSCAPE&amp;IRRIG'!G32)</f>
        <v/>
      </c>
      <c r="I547" s="232" t="str">
        <f>IF('LANDSCAPE&amp;IRRIG'!H32="","",'LANDSCAPE&amp;IRRIG'!H32)</f>
        <v/>
      </c>
      <c r="J547" s="232" t="str">
        <f>IF('LANDSCAPE&amp;IRRIG'!I32="","",'LANDSCAPE&amp;IRRIG'!I32)</f>
        <v/>
      </c>
      <c r="K547" s="232" t="str">
        <f>IF('LANDSCAPE&amp;IRRIG'!J32="","",'LANDSCAPE&amp;IRRIG'!J32)</f>
        <v/>
      </c>
      <c r="L547" s="232" t="str">
        <f>IF('LANDSCAPE&amp;IRRIG'!K32="","",'LANDSCAPE&amp;IRRIG'!K32)</f>
        <v/>
      </c>
      <c r="M547" s="232" t="str">
        <f>IF('LANDSCAPE&amp;IRRIG'!L32="","",'LANDSCAPE&amp;IRRIG'!L32)</f>
        <v/>
      </c>
      <c r="N547" s="232" t="str">
        <f>IF('LANDSCAPE&amp;IRRIG'!M32="","",'LANDSCAPE&amp;IRRIG'!M32)</f>
        <v/>
      </c>
      <c r="O547" s="232" t="str">
        <f>IF('LANDSCAPE&amp;IRRIG'!N32="","",'LANDSCAPE&amp;IRRIG'!N32)</f>
        <v/>
      </c>
      <c r="P547" s="232" t="str">
        <f>IF('LANDSCAPE&amp;IRRIG'!O32="","",'LANDSCAPE&amp;IRRIG'!O32)</f>
        <v/>
      </c>
      <c r="Q547" s="232" t="str">
        <f>IF('LANDSCAPE&amp;IRRIG'!P32="","",'LANDSCAPE&amp;IRRIG'!P32)</f>
        <v/>
      </c>
      <c r="R547" s="232" t="str">
        <f>IF('LANDSCAPE&amp;IRRIG'!Q32="","",'LANDSCAPE&amp;IRRIG'!Q32)</f>
        <v/>
      </c>
      <c r="S547" s="232" t="str">
        <f>IF('LANDSCAPE&amp;IRRIG'!R32="","",'LANDSCAPE&amp;IRRIG'!R32)</f>
        <v/>
      </c>
      <c r="T547" s="232" t="str">
        <f>IF('LANDSCAPE&amp;IRRIG'!S32="","",'LANDSCAPE&amp;IRRIG'!S32)</f>
        <v/>
      </c>
      <c r="U547" s="232"/>
      <c r="V547" s="232"/>
      <c r="W547" s="232"/>
      <c r="X547" s="232"/>
      <c r="Y547" s="232"/>
      <c r="Z547" s="232"/>
      <c r="AA547" s="221" t="str">
        <f>IF('LANDSCAPE&amp;IRRIG'!AA32="","",'LANDSCAPE&amp;IRRIG'!AA32)</f>
        <v/>
      </c>
      <c r="AB547" s="222" t="str">
        <f>IF('LANDSCAPE&amp;IRRIG'!Z32="","",'LANDSCAPE&amp;IRRIG'!Z32)</f>
        <v/>
      </c>
      <c r="AC547" s="222" t="str">
        <f>IF('LANDSCAPE&amp;IRRIG'!AB32="","",'LANDSCAPE&amp;IRRIG'!AB32)</f>
        <v/>
      </c>
      <c r="AD547" s="223">
        <f>IF('LANDSCAPE&amp;IRRIG'!AC32="","",'LANDSCAPE&amp;IRRIG'!AC32)</f>
        <v>1666</v>
      </c>
      <c r="AE547" s="224" t="str">
        <f>IF('LANDSCAPE&amp;IRRIG'!AD32="","",'LANDSCAPE&amp;IRRIG'!AD32)</f>
        <v/>
      </c>
      <c r="AF547" s="257" t="str">
        <f>IF('LANDSCAPE&amp;IRRIG'!AE32="","",'LANDSCAPE&amp;IRRIG'!AE32)</f>
        <v/>
      </c>
    </row>
    <row r="548" spans="1:32" x14ac:dyDescent="0.15">
      <c r="A548" s="313" t="str">
        <f>IF('LANDSCAPE&amp;IRRIG'!AE33="","","Print")</f>
        <v/>
      </c>
      <c r="B548" s="236" t="str">
        <f>IF('LANDSCAPE&amp;IRRIG'!A33="","",'LANDSCAPE&amp;IRRIG'!A33)</f>
        <v>TREE REMOVAL AND DISPOSAL</v>
      </c>
      <c r="C548" s="232" t="str">
        <f>IF('LANDSCAPE&amp;IRRIG'!B33="","",'LANDSCAPE&amp;IRRIG'!B33)</f>
        <v>EA</v>
      </c>
      <c r="D548" s="232" t="str">
        <f>IF('LANDSCAPE&amp;IRRIG'!C33="","",'LANDSCAPE&amp;IRRIG'!C33)</f>
        <v/>
      </c>
      <c r="E548" s="232" t="str">
        <f>IF('LANDSCAPE&amp;IRRIG'!D33="","",'LANDSCAPE&amp;IRRIG'!D33)</f>
        <v/>
      </c>
      <c r="F548" s="232" t="str">
        <f>IF('LANDSCAPE&amp;IRRIG'!E33="","",'LANDSCAPE&amp;IRRIG'!E33)</f>
        <v/>
      </c>
      <c r="G548" s="232" t="str">
        <f>IF('LANDSCAPE&amp;IRRIG'!F33="","",'LANDSCAPE&amp;IRRIG'!F33)</f>
        <v/>
      </c>
      <c r="H548" s="232" t="str">
        <f>IF('LANDSCAPE&amp;IRRIG'!G33="","",'LANDSCAPE&amp;IRRIG'!G33)</f>
        <v/>
      </c>
      <c r="I548" s="232" t="str">
        <f>IF('LANDSCAPE&amp;IRRIG'!H33="","",'LANDSCAPE&amp;IRRIG'!H33)</f>
        <v/>
      </c>
      <c r="J548" s="232" t="str">
        <f>IF('LANDSCAPE&amp;IRRIG'!I33="","",'LANDSCAPE&amp;IRRIG'!I33)</f>
        <v/>
      </c>
      <c r="K548" s="232" t="str">
        <f>IF('LANDSCAPE&amp;IRRIG'!J33="","",'LANDSCAPE&amp;IRRIG'!J33)</f>
        <v/>
      </c>
      <c r="L548" s="232" t="str">
        <f>IF('LANDSCAPE&amp;IRRIG'!K33="","",'LANDSCAPE&amp;IRRIG'!K33)</f>
        <v/>
      </c>
      <c r="M548" s="232" t="str">
        <f>IF('LANDSCAPE&amp;IRRIG'!L33="","",'LANDSCAPE&amp;IRRIG'!L33)</f>
        <v/>
      </c>
      <c r="N548" s="232" t="str">
        <f>IF('LANDSCAPE&amp;IRRIG'!M33="","",'LANDSCAPE&amp;IRRIG'!M33)</f>
        <v/>
      </c>
      <c r="O548" s="232" t="str">
        <f>IF('LANDSCAPE&amp;IRRIG'!N33="","",'LANDSCAPE&amp;IRRIG'!N33)</f>
        <v/>
      </c>
      <c r="P548" s="232" t="str">
        <f>IF('LANDSCAPE&amp;IRRIG'!O33="","",'LANDSCAPE&amp;IRRIG'!O33)</f>
        <v/>
      </c>
      <c r="Q548" s="232" t="str">
        <f>IF('LANDSCAPE&amp;IRRIG'!P33="","",'LANDSCAPE&amp;IRRIG'!P33)</f>
        <v/>
      </c>
      <c r="R548" s="232" t="str">
        <f>IF('LANDSCAPE&amp;IRRIG'!Q33="","",'LANDSCAPE&amp;IRRIG'!Q33)</f>
        <v/>
      </c>
      <c r="S548" s="232" t="str">
        <f>IF('LANDSCAPE&amp;IRRIG'!R33="","",'LANDSCAPE&amp;IRRIG'!R33)</f>
        <v/>
      </c>
      <c r="T548" s="232" t="str">
        <f>IF('LANDSCAPE&amp;IRRIG'!S33="","",'LANDSCAPE&amp;IRRIG'!S33)</f>
        <v/>
      </c>
      <c r="U548" s="232"/>
      <c r="V548" s="232"/>
      <c r="W548" s="232"/>
      <c r="X548" s="232"/>
      <c r="Y548" s="232"/>
      <c r="Z548" s="232"/>
      <c r="AA548" s="221" t="str">
        <f>IF('LANDSCAPE&amp;IRRIG'!AA33="","",'LANDSCAPE&amp;IRRIG'!AA33)</f>
        <v/>
      </c>
      <c r="AB548" s="222" t="str">
        <f>IF('LANDSCAPE&amp;IRRIG'!Z33="","",'LANDSCAPE&amp;IRRIG'!Z33)</f>
        <v/>
      </c>
      <c r="AC548" s="222" t="str">
        <f>IF('LANDSCAPE&amp;IRRIG'!AB33="","",'LANDSCAPE&amp;IRRIG'!AB33)</f>
        <v/>
      </c>
      <c r="AD548" s="223">
        <f>IF('LANDSCAPE&amp;IRRIG'!AC33="","",'LANDSCAPE&amp;IRRIG'!AC33)</f>
        <v>500</v>
      </c>
      <c r="AE548" s="224" t="str">
        <f>IF('LANDSCAPE&amp;IRRIG'!AD33="","",'LANDSCAPE&amp;IRRIG'!AD33)</f>
        <v/>
      </c>
      <c r="AF548" s="257" t="str">
        <f>IF('LANDSCAPE&amp;IRRIG'!AE33="","",'LANDSCAPE&amp;IRRIG'!AE33)</f>
        <v/>
      </c>
    </row>
    <row r="549" spans="1:32" x14ac:dyDescent="0.15">
      <c r="A549" s="313" t="str">
        <f>IF('LANDSCAPE&amp;IRRIG'!AE34="","","Print")</f>
        <v/>
      </c>
      <c r="B549" s="236" t="str">
        <f>IF('LANDSCAPE&amp;IRRIG'!A34="","",'LANDSCAPE&amp;IRRIG'!A34)</f>
        <v>ADDITIONAL ITEM</v>
      </c>
      <c r="C549" s="232" t="str">
        <f>IF('LANDSCAPE&amp;IRRIG'!B34="","",'LANDSCAPE&amp;IRRIG'!B34)</f>
        <v>XX</v>
      </c>
      <c r="D549" s="232" t="str">
        <f>IF('LANDSCAPE&amp;IRRIG'!C34="","",'LANDSCAPE&amp;IRRIG'!C34)</f>
        <v/>
      </c>
      <c r="E549" s="232" t="str">
        <f>IF('LANDSCAPE&amp;IRRIG'!D34="","",'LANDSCAPE&amp;IRRIG'!D34)</f>
        <v/>
      </c>
      <c r="F549" s="232" t="str">
        <f>IF('LANDSCAPE&amp;IRRIG'!E34="","",'LANDSCAPE&amp;IRRIG'!E34)</f>
        <v/>
      </c>
      <c r="G549" s="232" t="str">
        <f>IF('LANDSCAPE&amp;IRRIG'!F34="","",'LANDSCAPE&amp;IRRIG'!F34)</f>
        <v/>
      </c>
      <c r="H549" s="232" t="str">
        <f>IF('LANDSCAPE&amp;IRRIG'!G34="","",'LANDSCAPE&amp;IRRIG'!G34)</f>
        <v/>
      </c>
      <c r="I549" s="232" t="str">
        <f>IF('LANDSCAPE&amp;IRRIG'!H34="","",'LANDSCAPE&amp;IRRIG'!H34)</f>
        <v/>
      </c>
      <c r="J549" s="232" t="str">
        <f>IF('LANDSCAPE&amp;IRRIG'!I34="","",'LANDSCAPE&amp;IRRIG'!I34)</f>
        <v/>
      </c>
      <c r="K549" s="232" t="str">
        <f>IF('LANDSCAPE&amp;IRRIG'!J34="","",'LANDSCAPE&amp;IRRIG'!J34)</f>
        <v/>
      </c>
      <c r="L549" s="232" t="str">
        <f>IF('LANDSCAPE&amp;IRRIG'!K34="","",'LANDSCAPE&amp;IRRIG'!K34)</f>
        <v/>
      </c>
      <c r="M549" s="232" t="str">
        <f>IF('LANDSCAPE&amp;IRRIG'!L34="","",'LANDSCAPE&amp;IRRIG'!L34)</f>
        <v/>
      </c>
      <c r="N549" s="232" t="str">
        <f>IF('LANDSCAPE&amp;IRRIG'!M34="","",'LANDSCAPE&amp;IRRIG'!M34)</f>
        <v/>
      </c>
      <c r="O549" s="232" t="str">
        <f>IF('LANDSCAPE&amp;IRRIG'!N34="","",'LANDSCAPE&amp;IRRIG'!N34)</f>
        <v/>
      </c>
      <c r="P549" s="232" t="str">
        <f>IF('LANDSCAPE&amp;IRRIG'!O34="","",'LANDSCAPE&amp;IRRIG'!O34)</f>
        <v/>
      </c>
      <c r="Q549" s="232" t="str">
        <f>IF('LANDSCAPE&amp;IRRIG'!P34="","",'LANDSCAPE&amp;IRRIG'!P34)</f>
        <v/>
      </c>
      <c r="R549" s="232" t="str">
        <f>IF('LANDSCAPE&amp;IRRIG'!Q34="","",'LANDSCAPE&amp;IRRIG'!Q34)</f>
        <v/>
      </c>
      <c r="S549" s="232" t="str">
        <f>IF('LANDSCAPE&amp;IRRIG'!R34="","",'LANDSCAPE&amp;IRRIG'!R34)</f>
        <v/>
      </c>
      <c r="T549" s="232" t="str">
        <f>IF('LANDSCAPE&amp;IRRIG'!S34="","",'LANDSCAPE&amp;IRRIG'!S34)</f>
        <v/>
      </c>
      <c r="U549" s="232"/>
      <c r="V549" s="232"/>
      <c r="W549" s="232"/>
      <c r="X549" s="232"/>
      <c r="Y549" s="232"/>
      <c r="Z549" s="232"/>
      <c r="AA549" s="221" t="str">
        <f>IF('LANDSCAPE&amp;IRRIG'!AA34="","",'LANDSCAPE&amp;IRRIG'!AA34)</f>
        <v/>
      </c>
      <c r="AB549" s="222" t="str">
        <f>IF('LANDSCAPE&amp;IRRIG'!Z34="","",'LANDSCAPE&amp;IRRIG'!Z34)</f>
        <v/>
      </c>
      <c r="AC549" s="222" t="str">
        <f>IF('LANDSCAPE&amp;IRRIG'!AB34="","",'LANDSCAPE&amp;IRRIG'!AB34)</f>
        <v/>
      </c>
      <c r="AD549" s="223" t="str">
        <f>IF('LANDSCAPE&amp;IRRIG'!AC34="","",'LANDSCAPE&amp;IRRIG'!AC34)</f>
        <v/>
      </c>
      <c r="AE549" s="224" t="str">
        <f>IF('LANDSCAPE&amp;IRRIG'!AD34="","",'LANDSCAPE&amp;IRRIG'!AD34)</f>
        <v/>
      </c>
      <c r="AF549" s="257" t="str">
        <f>IF('LANDSCAPE&amp;IRRIG'!AE34="","",'LANDSCAPE&amp;IRRIG'!AE34)</f>
        <v/>
      </c>
    </row>
    <row r="550" spans="1:32" x14ac:dyDescent="0.15">
      <c r="A550" s="313" t="str">
        <f>IF('LANDSCAPE&amp;IRRIG'!AE35="","","Print")</f>
        <v/>
      </c>
      <c r="B550" s="236" t="str">
        <f>IF('LANDSCAPE&amp;IRRIG'!A35="","",'LANDSCAPE&amp;IRRIG'!A35)</f>
        <v>ADDITIONAL ITEM</v>
      </c>
      <c r="C550" s="232" t="str">
        <f>IF('LANDSCAPE&amp;IRRIG'!B35="","",'LANDSCAPE&amp;IRRIG'!B35)</f>
        <v>XX</v>
      </c>
      <c r="D550" s="232" t="str">
        <f>IF('LANDSCAPE&amp;IRRIG'!C35="","",'LANDSCAPE&amp;IRRIG'!C35)</f>
        <v/>
      </c>
      <c r="E550" s="232" t="str">
        <f>IF('LANDSCAPE&amp;IRRIG'!D35="","",'LANDSCAPE&amp;IRRIG'!D35)</f>
        <v/>
      </c>
      <c r="F550" s="232" t="str">
        <f>IF('LANDSCAPE&amp;IRRIG'!E35="","",'LANDSCAPE&amp;IRRIG'!E35)</f>
        <v/>
      </c>
      <c r="G550" s="232" t="str">
        <f>IF('LANDSCAPE&amp;IRRIG'!F35="","",'LANDSCAPE&amp;IRRIG'!F35)</f>
        <v/>
      </c>
      <c r="H550" s="232" t="str">
        <f>IF('LANDSCAPE&amp;IRRIG'!G35="","",'LANDSCAPE&amp;IRRIG'!G35)</f>
        <v/>
      </c>
      <c r="I550" s="232" t="str">
        <f>IF('LANDSCAPE&amp;IRRIG'!H35="","",'LANDSCAPE&amp;IRRIG'!H35)</f>
        <v/>
      </c>
      <c r="J550" s="232" t="str">
        <f>IF('LANDSCAPE&amp;IRRIG'!I35="","",'LANDSCAPE&amp;IRRIG'!I35)</f>
        <v/>
      </c>
      <c r="K550" s="232" t="str">
        <f>IF('LANDSCAPE&amp;IRRIG'!J35="","",'LANDSCAPE&amp;IRRIG'!J35)</f>
        <v/>
      </c>
      <c r="L550" s="232" t="str">
        <f>IF('LANDSCAPE&amp;IRRIG'!K35="","",'LANDSCAPE&amp;IRRIG'!K35)</f>
        <v/>
      </c>
      <c r="M550" s="232" t="str">
        <f>IF('LANDSCAPE&amp;IRRIG'!L35="","",'LANDSCAPE&amp;IRRIG'!L35)</f>
        <v/>
      </c>
      <c r="N550" s="232" t="str">
        <f>IF('LANDSCAPE&amp;IRRIG'!M35="","",'LANDSCAPE&amp;IRRIG'!M35)</f>
        <v/>
      </c>
      <c r="O550" s="232" t="str">
        <f>IF('LANDSCAPE&amp;IRRIG'!N35="","",'LANDSCAPE&amp;IRRIG'!N35)</f>
        <v/>
      </c>
      <c r="P550" s="232" t="str">
        <f>IF('LANDSCAPE&amp;IRRIG'!O35="","",'LANDSCAPE&amp;IRRIG'!O35)</f>
        <v/>
      </c>
      <c r="Q550" s="232" t="str">
        <f>IF('LANDSCAPE&amp;IRRIG'!P35="","",'LANDSCAPE&amp;IRRIG'!P35)</f>
        <v/>
      </c>
      <c r="R550" s="232" t="str">
        <f>IF('LANDSCAPE&amp;IRRIG'!Q35="","",'LANDSCAPE&amp;IRRIG'!Q35)</f>
        <v/>
      </c>
      <c r="S550" s="232" t="str">
        <f>IF('LANDSCAPE&amp;IRRIG'!R35="","",'LANDSCAPE&amp;IRRIG'!R35)</f>
        <v/>
      </c>
      <c r="T550" s="232" t="str">
        <f>IF('LANDSCAPE&amp;IRRIG'!S35="","",'LANDSCAPE&amp;IRRIG'!S35)</f>
        <v/>
      </c>
      <c r="U550" s="232"/>
      <c r="V550" s="232"/>
      <c r="W550" s="232"/>
      <c r="X550" s="232"/>
      <c r="Y550" s="232"/>
      <c r="Z550" s="232"/>
      <c r="AA550" s="221" t="str">
        <f>IF('LANDSCAPE&amp;IRRIG'!AA35="","",'LANDSCAPE&amp;IRRIG'!AA35)</f>
        <v/>
      </c>
      <c r="AB550" s="222" t="str">
        <f>IF('LANDSCAPE&amp;IRRIG'!Z35="","",'LANDSCAPE&amp;IRRIG'!Z35)</f>
        <v/>
      </c>
      <c r="AC550" s="222" t="str">
        <f>IF('LANDSCAPE&amp;IRRIG'!AB35="","",'LANDSCAPE&amp;IRRIG'!AB35)</f>
        <v/>
      </c>
      <c r="AD550" s="223" t="str">
        <f>IF('LANDSCAPE&amp;IRRIG'!AC35="","",'LANDSCAPE&amp;IRRIG'!AC35)</f>
        <v/>
      </c>
      <c r="AE550" s="224" t="str">
        <f>IF('LANDSCAPE&amp;IRRIG'!AD35="","",'LANDSCAPE&amp;IRRIG'!AD35)</f>
        <v/>
      </c>
      <c r="AF550" s="257" t="str">
        <f>IF('LANDSCAPE&amp;IRRIG'!AE35="","",'LANDSCAPE&amp;IRRIG'!AE35)</f>
        <v/>
      </c>
    </row>
    <row r="551" spans="1:32" x14ac:dyDescent="0.15">
      <c r="A551" s="313" t="str">
        <f>IF('LANDSCAPE&amp;IRRIG'!AE36="","","Print")</f>
        <v/>
      </c>
      <c r="B551" s="236" t="str">
        <f>IF('LANDSCAPE&amp;IRRIG'!A36="","",'LANDSCAPE&amp;IRRIG'!A36)</f>
        <v>ADDITIONAL ITEM</v>
      </c>
      <c r="C551" s="232" t="str">
        <f>IF('LANDSCAPE&amp;IRRIG'!B36="","",'LANDSCAPE&amp;IRRIG'!B36)</f>
        <v>XX</v>
      </c>
      <c r="D551" s="232" t="str">
        <f>IF('LANDSCAPE&amp;IRRIG'!C36="","",'LANDSCAPE&amp;IRRIG'!C36)</f>
        <v/>
      </c>
      <c r="E551" s="232" t="str">
        <f>IF('LANDSCAPE&amp;IRRIG'!D36="","",'LANDSCAPE&amp;IRRIG'!D36)</f>
        <v/>
      </c>
      <c r="F551" s="232" t="str">
        <f>IF('LANDSCAPE&amp;IRRIG'!E36="","",'LANDSCAPE&amp;IRRIG'!E36)</f>
        <v/>
      </c>
      <c r="G551" s="232" t="str">
        <f>IF('LANDSCAPE&amp;IRRIG'!F36="","",'LANDSCAPE&amp;IRRIG'!F36)</f>
        <v/>
      </c>
      <c r="H551" s="232" t="str">
        <f>IF('LANDSCAPE&amp;IRRIG'!G36="","",'LANDSCAPE&amp;IRRIG'!G36)</f>
        <v/>
      </c>
      <c r="I551" s="232" t="str">
        <f>IF('LANDSCAPE&amp;IRRIG'!H36="","",'LANDSCAPE&amp;IRRIG'!H36)</f>
        <v/>
      </c>
      <c r="J551" s="232" t="str">
        <f>IF('LANDSCAPE&amp;IRRIG'!I36="","",'LANDSCAPE&amp;IRRIG'!I36)</f>
        <v/>
      </c>
      <c r="K551" s="232" t="str">
        <f>IF('LANDSCAPE&amp;IRRIG'!J36="","",'LANDSCAPE&amp;IRRIG'!J36)</f>
        <v/>
      </c>
      <c r="L551" s="232" t="str">
        <f>IF('LANDSCAPE&amp;IRRIG'!K36="","",'LANDSCAPE&amp;IRRIG'!K36)</f>
        <v/>
      </c>
      <c r="M551" s="232" t="str">
        <f>IF('LANDSCAPE&amp;IRRIG'!L36="","",'LANDSCAPE&amp;IRRIG'!L36)</f>
        <v/>
      </c>
      <c r="N551" s="232" t="str">
        <f>IF('LANDSCAPE&amp;IRRIG'!M36="","",'LANDSCAPE&amp;IRRIG'!M36)</f>
        <v/>
      </c>
      <c r="O551" s="232" t="str">
        <f>IF('LANDSCAPE&amp;IRRIG'!N36="","",'LANDSCAPE&amp;IRRIG'!N36)</f>
        <v/>
      </c>
      <c r="P551" s="232" t="str">
        <f>IF('LANDSCAPE&amp;IRRIG'!O36="","",'LANDSCAPE&amp;IRRIG'!O36)</f>
        <v/>
      </c>
      <c r="Q551" s="232" t="str">
        <f>IF('LANDSCAPE&amp;IRRIG'!P36="","",'LANDSCAPE&amp;IRRIG'!P36)</f>
        <v/>
      </c>
      <c r="R551" s="232" t="str">
        <f>IF('LANDSCAPE&amp;IRRIG'!Q36="","",'LANDSCAPE&amp;IRRIG'!Q36)</f>
        <v/>
      </c>
      <c r="S551" s="232" t="str">
        <f>IF('LANDSCAPE&amp;IRRIG'!R36="","",'LANDSCAPE&amp;IRRIG'!R36)</f>
        <v/>
      </c>
      <c r="T551" s="232" t="str">
        <f>IF('LANDSCAPE&amp;IRRIG'!S36="","",'LANDSCAPE&amp;IRRIG'!S36)</f>
        <v/>
      </c>
      <c r="U551" s="232"/>
      <c r="V551" s="232"/>
      <c r="W551" s="232"/>
      <c r="X551" s="232"/>
      <c r="Y551" s="232"/>
      <c r="Z551" s="232"/>
      <c r="AA551" s="221" t="str">
        <f>IF('LANDSCAPE&amp;IRRIG'!AA36="","",'LANDSCAPE&amp;IRRIG'!AA36)</f>
        <v/>
      </c>
      <c r="AB551" s="222" t="str">
        <f>IF('LANDSCAPE&amp;IRRIG'!Z36="","",'LANDSCAPE&amp;IRRIG'!Z36)</f>
        <v/>
      </c>
      <c r="AC551" s="222" t="str">
        <f>IF('LANDSCAPE&amp;IRRIG'!AB36="","",'LANDSCAPE&amp;IRRIG'!AB36)</f>
        <v/>
      </c>
      <c r="AD551" s="223" t="str">
        <f>IF('LANDSCAPE&amp;IRRIG'!AC36="","",'LANDSCAPE&amp;IRRIG'!AC36)</f>
        <v/>
      </c>
      <c r="AE551" s="224" t="str">
        <f>IF('LANDSCAPE&amp;IRRIG'!AD36="","",'LANDSCAPE&amp;IRRIG'!AD36)</f>
        <v/>
      </c>
      <c r="AF551" s="257" t="str">
        <f>IF('LANDSCAPE&amp;IRRIG'!AE36="","",'LANDSCAPE&amp;IRRIG'!AE36)</f>
        <v/>
      </c>
    </row>
    <row r="552" spans="1:32" x14ac:dyDescent="0.15">
      <c r="A552" s="313" t="str">
        <f>IF('LANDSCAPE&amp;IRRIG'!AE37="","","Print")</f>
        <v/>
      </c>
      <c r="B552" s="236" t="str">
        <f>IF('LANDSCAPE&amp;IRRIG'!A37="","",'LANDSCAPE&amp;IRRIG'!A37)</f>
        <v>ADDITIONAL ITEM</v>
      </c>
      <c r="C552" s="232" t="str">
        <f>IF('LANDSCAPE&amp;IRRIG'!B37="","",'LANDSCAPE&amp;IRRIG'!B37)</f>
        <v>XX</v>
      </c>
      <c r="D552" s="232" t="str">
        <f>IF('LANDSCAPE&amp;IRRIG'!C37="","",'LANDSCAPE&amp;IRRIG'!C37)</f>
        <v/>
      </c>
      <c r="E552" s="232" t="str">
        <f>IF('LANDSCAPE&amp;IRRIG'!D37="","",'LANDSCAPE&amp;IRRIG'!D37)</f>
        <v/>
      </c>
      <c r="F552" s="232" t="str">
        <f>IF('LANDSCAPE&amp;IRRIG'!E37="","",'LANDSCAPE&amp;IRRIG'!E37)</f>
        <v/>
      </c>
      <c r="G552" s="232" t="str">
        <f>IF('LANDSCAPE&amp;IRRIG'!F37="","",'LANDSCAPE&amp;IRRIG'!F37)</f>
        <v/>
      </c>
      <c r="H552" s="232" t="str">
        <f>IF('LANDSCAPE&amp;IRRIG'!G37="","",'LANDSCAPE&amp;IRRIG'!G37)</f>
        <v/>
      </c>
      <c r="I552" s="232" t="str">
        <f>IF('LANDSCAPE&amp;IRRIG'!H37="","",'LANDSCAPE&amp;IRRIG'!H37)</f>
        <v/>
      </c>
      <c r="J552" s="232" t="str">
        <f>IF('LANDSCAPE&amp;IRRIG'!I37="","",'LANDSCAPE&amp;IRRIG'!I37)</f>
        <v/>
      </c>
      <c r="K552" s="232" t="str">
        <f>IF('LANDSCAPE&amp;IRRIG'!J37="","",'LANDSCAPE&amp;IRRIG'!J37)</f>
        <v/>
      </c>
      <c r="L552" s="232" t="str">
        <f>IF('LANDSCAPE&amp;IRRIG'!K37="","",'LANDSCAPE&amp;IRRIG'!K37)</f>
        <v/>
      </c>
      <c r="M552" s="232" t="str">
        <f>IF('LANDSCAPE&amp;IRRIG'!L37="","",'LANDSCAPE&amp;IRRIG'!L37)</f>
        <v/>
      </c>
      <c r="N552" s="232" t="str">
        <f>IF('LANDSCAPE&amp;IRRIG'!M37="","",'LANDSCAPE&amp;IRRIG'!M37)</f>
        <v/>
      </c>
      <c r="O552" s="232" t="str">
        <f>IF('LANDSCAPE&amp;IRRIG'!N37="","",'LANDSCAPE&amp;IRRIG'!N37)</f>
        <v/>
      </c>
      <c r="P552" s="232" t="str">
        <f>IF('LANDSCAPE&amp;IRRIG'!O37="","",'LANDSCAPE&amp;IRRIG'!O37)</f>
        <v/>
      </c>
      <c r="Q552" s="232" t="str">
        <f>IF('LANDSCAPE&amp;IRRIG'!P37="","",'LANDSCAPE&amp;IRRIG'!P37)</f>
        <v/>
      </c>
      <c r="R552" s="232" t="str">
        <f>IF('LANDSCAPE&amp;IRRIG'!Q37="","",'LANDSCAPE&amp;IRRIG'!Q37)</f>
        <v/>
      </c>
      <c r="S552" s="232" t="str">
        <f>IF('LANDSCAPE&amp;IRRIG'!R37="","",'LANDSCAPE&amp;IRRIG'!R37)</f>
        <v/>
      </c>
      <c r="T552" s="232" t="str">
        <f>IF('LANDSCAPE&amp;IRRIG'!S37="","",'LANDSCAPE&amp;IRRIG'!S37)</f>
        <v/>
      </c>
      <c r="U552" s="232"/>
      <c r="V552" s="232"/>
      <c r="W552" s="232"/>
      <c r="X552" s="232"/>
      <c r="Y552" s="232"/>
      <c r="Z552" s="232"/>
      <c r="AA552" s="221" t="str">
        <f>IF('LANDSCAPE&amp;IRRIG'!AA37="","",'LANDSCAPE&amp;IRRIG'!AA37)</f>
        <v/>
      </c>
      <c r="AB552" s="222" t="str">
        <f>IF('LANDSCAPE&amp;IRRIG'!Z37="","",'LANDSCAPE&amp;IRRIG'!Z37)</f>
        <v/>
      </c>
      <c r="AC552" s="222" t="str">
        <f>IF('LANDSCAPE&amp;IRRIG'!AB37="","",'LANDSCAPE&amp;IRRIG'!AB37)</f>
        <v/>
      </c>
      <c r="AD552" s="223" t="str">
        <f>IF('LANDSCAPE&amp;IRRIG'!AC37="","",'LANDSCAPE&amp;IRRIG'!AC37)</f>
        <v/>
      </c>
      <c r="AE552" s="224" t="str">
        <f>IF('LANDSCAPE&amp;IRRIG'!AD37="","",'LANDSCAPE&amp;IRRIG'!AD37)</f>
        <v/>
      </c>
      <c r="AF552" s="257" t="str">
        <f>IF('LANDSCAPE&amp;IRRIG'!AE37="","",'LANDSCAPE&amp;IRRIG'!AE37)</f>
        <v/>
      </c>
    </row>
    <row r="553" spans="1:32" x14ac:dyDescent="0.15">
      <c r="A553" s="313" t="str">
        <f>IF('LANDSCAPE&amp;IRRIG'!AE38="","","Print")</f>
        <v/>
      </c>
      <c r="B553" s="236" t="str">
        <f>IF('LANDSCAPE&amp;IRRIG'!A38="","",'LANDSCAPE&amp;IRRIG'!A38)</f>
        <v>ADDITIONAL ITEM</v>
      </c>
      <c r="C553" s="232" t="str">
        <f>IF('LANDSCAPE&amp;IRRIG'!B38="","",'LANDSCAPE&amp;IRRIG'!B38)</f>
        <v>XX</v>
      </c>
      <c r="D553" s="232" t="str">
        <f>IF('LANDSCAPE&amp;IRRIG'!C38="","",'LANDSCAPE&amp;IRRIG'!C38)</f>
        <v/>
      </c>
      <c r="E553" s="232" t="str">
        <f>IF('LANDSCAPE&amp;IRRIG'!D38="","",'LANDSCAPE&amp;IRRIG'!D38)</f>
        <v/>
      </c>
      <c r="F553" s="232" t="str">
        <f>IF('LANDSCAPE&amp;IRRIG'!E38="","",'LANDSCAPE&amp;IRRIG'!E38)</f>
        <v/>
      </c>
      <c r="G553" s="232" t="str">
        <f>IF('LANDSCAPE&amp;IRRIG'!F38="","",'LANDSCAPE&amp;IRRIG'!F38)</f>
        <v/>
      </c>
      <c r="H553" s="232" t="str">
        <f>IF('LANDSCAPE&amp;IRRIG'!G38="","",'LANDSCAPE&amp;IRRIG'!G38)</f>
        <v/>
      </c>
      <c r="I553" s="232" t="str">
        <f>IF('LANDSCAPE&amp;IRRIG'!H38="","",'LANDSCAPE&amp;IRRIG'!H38)</f>
        <v/>
      </c>
      <c r="J553" s="232" t="str">
        <f>IF('LANDSCAPE&amp;IRRIG'!I38="","",'LANDSCAPE&amp;IRRIG'!I38)</f>
        <v/>
      </c>
      <c r="K553" s="232" t="str">
        <f>IF('LANDSCAPE&amp;IRRIG'!J38="","",'LANDSCAPE&amp;IRRIG'!J38)</f>
        <v/>
      </c>
      <c r="L553" s="232" t="str">
        <f>IF('LANDSCAPE&amp;IRRIG'!K38="","",'LANDSCAPE&amp;IRRIG'!K38)</f>
        <v/>
      </c>
      <c r="M553" s="232" t="str">
        <f>IF('LANDSCAPE&amp;IRRIG'!L38="","",'LANDSCAPE&amp;IRRIG'!L38)</f>
        <v/>
      </c>
      <c r="N553" s="232" t="str">
        <f>IF('LANDSCAPE&amp;IRRIG'!M38="","",'LANDSCAPE&amp;IRRIG'!M38)</f>
        <v/>
      </c>
      <c r="O553" s="232" t="str">
        <f>IF('LANDSCAPE&amp;IRRIG'!N38="","",'LANDSCAPE&amp;IRRIG'!N38)</f>
        <v/>
      </c>
      <c r="P553" s="232" t="str">
        <f>IF('LANDSCAPE&amp;IRRIG'!O38="","",'LANDSCAPE&amp;IRRIG'!O38)</f>
        <v/>
      </c>
      <c r="Q553" s="232" t="str">
        <f>IF('LANDSCAPE&amp;IRRIG'!P38="","",'LANDSCAPE&amp;IRRIG'!P38)</f>
        <v/>
      </c>
      <c r="R553" s="232" t="str">
        <f>IF('LANDSCAPE&amp;IRRIG'!Q38="","",'LANDSCAPE&amp;IRRIG'!Q38)</f>
        <v/>
      </c>
      <c r="S553" s="232" t="str">
        <f>IF('LANDSCAPE&amp;IRRIG'!R38="","",'LANDSCAPE&amp;IRRIG'!R38)</f>
        <v/>
      </c>
      <c r="T553" s="232" t="str">
        <f>IF('LANDSCAPE&amp;IRRIG'!S38="","",'LANDSCAPE&amp;IRRIG'!S38)</f>
        <v/>
      </c>
      <c r="U553" s="232"/>
      <c r="V553" s="232"/>
      <c r="W553" s="232"/>
      <c r="X553" s="232"/>
      <c r="Y553" s="232"/>
      <c r="Z553" s="232"/>
      <c r="AA553" s="221" t="str">
        <f>IF('LANDSCAPE&amp;IRRIG'!AA38="","",'LANDSCAPE&amp;IRRIG'!AA38)</f>
        <v/>
      </c>
      <c r="AB553" s="222" t="str">
        <f>IF('LANDSCAPE&amp;IRRIG'!Z38="","",'LANDSCAPE&amp;IRRIG'!Z38)</f>
        <v/>
      </c>
      <c r="AC553" s="222" t="str">
        <f>IF('LANDSCAPE&amp;IRRIG'!AB38="","",'LANDSCAPE&amp;IRRIG'!AB38)</f>
        <v/>
      </c>
      <c r="AD553" s="223" t="str">
        <f>IF('LANDSCAPE&amp;IRRIG'!AC38="","",'LANDSCAPE&amp;IRRIG'!AC38)</f>
        <v/>
      </c>
      <c r="AE553" s="224" t="str">
        <f>IF('LANDSCAPE&amp;IRRIG'!AD38="","",'LANDSCAPE&amp;IRRIG'!AD38)</f>
        <v/>
      </c>
      <c r="AF553" s="257" t="str">
        <f>IF('LANDSCAPE&amp;IRRIG'!AE38="","",'LANDSCAPE&amp;IRRIG'!AE38)</f>
        <v/>
      </c>
    </row>
    <row r="554" spans="1:32" x14ac:dyDescent="0.15">
      <c r="A554" s="313" t="str">
        <f>IF('LANDSCAPE&amp;IRRIG'!AE39="","","Print")</f>
        <v/>
      </c>
      <c r="B554" s="236" t="str">
        <f>IF('LANDSCAPE&amp;IRRIG'!A39="","",'LANDSCAPE&amp;IRRIG'!A39)</f>
        <v>ADDITIONAL ITEM</v>
      </c>
      <c r="C554" s="232" t="str">
        <f>IF('LANDSCAPE&amp;IRRIG'!B39="","",'LANDSCAPE&amp;IRRIG'!B39)</f>
        <v>XX</v>
      </c>
      <c r="D554" s="232" t="str">
        <f>IF('LANDSCAPE&amp;IRRIG'!C39="","",'LANDSCAPE&amp;IRRIG'!C39)</f>
        <v/>
      </c>
      <c r="E554" s="232" t="str">
        <f>IF('LANDSCAPE&amp;IRRIG'!D39="","",'LANDSCAPE&amp;IRRIG'!D39)</f>
        <v/>
      </c>
      <c r="F554" s="232" t="str">
        <f>IF('LANDSCAPE&amp;IRRIG'!E39="","",'LANDSCAPE&amp;IRRIG'!E39)</f>
        <v/>
      </c>
      <c r="G554" s="232" t="str">
        <f>IF('LANDSCAPE&amp;IRRIG'!F39="","",'LANDSCAPE&amp;IRRIG'!F39)</f>
        <v/>
      </c>
      <c r="H554" s="232" t="str">
        <f>IF('LANDSCAPE&amp;IRRIG'!G39="","",'LANDSCAPE&amp;IRRIG'!G39)</f>
        <v/>
      </c>
      <c r="I554" s="232" t="str">
        <f>IF('LANDSCAPE&amp;IRRIG'!H39="","",'LANDSCAPE&amp;IRRIG'!H39)</f>
        <v/>
      </c>
      <c r="J554" s="232" t="str">
        <f>IF('LANDSCAPE&amp;IRRIG'!I39="","",'LANDSCAPE&amp;IRRIG'!I39)</f>
        <v/>
      </c>
      <c r="K554" s="232" t="str">
        <f>IF('LANDSCAPE&amp;IRRIG'!J39="","",'LANDSCAPE&amp;IRRIG'!J39)</f>
        <v/>
      </c>
      <c r="L554" s="232" t="str">
        <f>IF('LANDSCAPE&amp;IRRIG'!K39="","",'LANDSCAPE&amp;IRRIG'!K39)</f>
        <v/>
      </c>
      <c r="M554" s="232" t="str">
        <f>IF('LANDSCAPE&amp;IRRIG'!L39="","",'LANDSCAPE&amp;IRRIG'!L39)</f>
        <v/>
      </c>
      <c r="N554" s="232" t="str">
        <f>IF('LANDSCAPE&amp;IRRIG'!M39="","",'LANDSCAPE&amp;IRRIG'!M39)</f>
        <v/>
      </c>
      <c r="O554" s="232" t="str">
        <f>IF('LANDSCAPE&amp;IRRIG'!N39="","",'LANDSCAPE&amp;IRRIG'!N39)</f>
        <v/>
      </c>
      <c r="P554" s="232" t="str">
        <f>IF('LANDSCAPE&amp;IRRIG'!O39="","",'LANDSCAPE&amp;IRRIG'!O39)</f>
        <v/>
      </c>
      <c r="Q554" s="232" t="str">
        <f>IF('LANDSCAPE&amp;IRRIG'!P39="","",'LANDSCAPE&amp;IRRIG'!P39)</f>
        <v/>
      </c>
      <c r="R554" s="232" t="str">
        <f>IF('LANDSCAPE&amp;IRRIG'!Q39="","",'LANDSCAPE&amp;IRRIG'!Q39)</f>
        <v/>
      </c>
      <c r="S554" s="232" t="str">
        <f>IF('LANDSCAPE&amp;IRRIG'!R39="","",'LANDSCAPE&amp;IRRIG'!R39)</f>
        <v/>
      </c>
      <c r="T554" s="232" t="str">
        <f>IF('LANDSCAPE&amp;IRRIG'!S39="","",'LANDSCAPE&amp;IRRIG'!S39)</f>
        <v/>
      </c>
      <c r="U554" s="232"/>
      <c r="V554" s="232"/>
      <c r="W554" s="232"/>
      <c r="X554" s="232"/>
      <c r="Y554" s="232"/>
      <c r="Z554" s="232"/>
      <c r="AA554" s="221" t="str">
        <f>IF('LANDSCAPE&amp;IRRIG'!AA39="","",'LANDSCAPE&amp;IRRIG'!AA39)</f>
        <v/>
      </c>
      <c r="AB554" s="222" t="str">
        <f>IF('LANDSCAPE&amp;IRRIG'!Z39="","",'LANDSCAPE&amp;IRRIG'!Z39)</f>
        <v/>
      </c>
      <c r="AC554" s="222" t="str">
        <f>IF('LANDSCAPE&amp;IRRIG'!AB39="","",'LANDSCAPE&amp;IRRIG'!AB39)</f>
        <v/>
      </c>
      <c r="AD554" s="223" t="str">
        <f>IF('LANDSCAPE&amp;IRRIG'!AC39="","",'LANDSCAPE&amp;IRRIG'!AC39)</f>
        <v/>
      </c>
      <c r="AE554" s="224" t="str">
        <f>IF('LANDSCAPE&amp;IRRIG'!AD39="","",'LANDSCAPE&amp;IRRIG'!AD39)</f>
        <v/>
      </c>
      <c r="AF554" s="257" t="str">
        <f>IF('LANDSCAPE&amp;IRRIG'!AE39="","",'LANDSCAPE&amp;IRRIG'!AE39)</f>
        <v/>
      </c>
    </row>
    <row r="555" spans="1:32" x14ac:dyDescent="0.15">
      <c r="A555" s="313" t="str">
        <f>IF('LANDSCAPE&amp;IRRIG'!AE40="","","Print")</f>
        <v/>
      </c>
      <c r="B555" s="236" t="str">
        <f>IF('LANDSCAPE&amp;IRRIG'!A40="","",'LANDSCAPE&amp;IRRIG'!A40)</f>
        <v>ADDITIONAL ITEM</v>
      </c>
      <c r="C555" s="232" t="str">
        <f>IF('LANDSCAPE&amp;IRRIG'!B40="","",'LANDSCAPE&amp;IRRIG'!B40)</f>
        <v>XX</v>
      </c>
      <c r="D555" s="232" t="str">
        <f>IF('LANDSCAPE&amp;IRRIG'!C40="","",'LANDSCAPE&amp;IRRIG'!C40)</f>
        <v/>
      </c>
      <c r="E555" s="232" t="str">
        <f>IF('LANDSCAPE&amp;IRRIG'!D40="","",'LANDSCAPE&amp;IRRIG'!D40)</f>
        <v/>
      </c>
      <c r="F555" s="232" t="str">
        <f>IF('LANDSCAPE&amp;IRRIG'!E40="","",'LANDSCAPE&amp;IRRIG'!E40)</f>
        <v/>
      </c>
      <c r="G555" s="232" t="str">
        <f>IF('LANDSCAPE&amp;IRRIG'!F40="","",'LANDSCAPE&amp;IRRIG'!F40)</f>
        <v/>
      </c>
      <c r="H555" s="232" t="str">
        <f>IF('LANDSCAPE&amp;IRRIG'!G40="","",'LANDSCAPE&amp;IRRIG'!G40)</f>
        <v/>
      </c>
      <c r="I555" s="232" t="str">
        <f>IF('LANDSCAPE&amp;IRRIG'!H40="","",'LANDSCAPE&amp;IRRIG'!H40)</f>
        <v/>
      </c>
      <c r="J555" s="232" t="str">
        <f>IF('LANDSCAPE&amp;IRRIG'!I40="","",'LANDSCAPE&amp;IRRIG'!I40)</f>
        <v/>
      </c>
      <c r="K555" s="232" t="str">
        <f>IF('LANDSCAPE&amp;IRRIG'!J40="","",'LANDSCAPE&amp;IRRIG'!J40)</f>
        <v/>
      </c>
      <c r="L555" s="232" t="str">
        <f>IF('LANDSCAPE&amp;IRRIG'!K40="","",'LANDSCAPE&amp;IRRIG'!K40)</f>
        <v/>
      </c>
      <c r="M555" s="232" t="str">
        <f>IF('LANDSCAPE&amp;IRRIG'!L40="","",'LANDSCAPE&amp;IRRIG'!L40)</f>
        <v/>
      </c>
      <c r="N555" s="232" t="str">
        <f>IF('LANDSCAPE&amp;IRRIG'!M40="","",'LANDSCAPE&amp;IRRIG'!M40)</f>
        <v/>
      </c>
      <c r="O555" s="232" t="str">
        <f>IF('LANDSCAPE&amp;IRRIG'!N40="","",'LANDSCAPE&amp;IRRIG'!N40)</f>
        <v/>
      </c>
      <c r="P555" s="232" t="str">
        <f>IF('LANDSCAPE&amp;IRRIG'!O40="","",'LANDSCAPE&amp;IRRIG'!O40)</f>
        <v/>
      </c>
      <c r="Q555" s="232" t="str">
        <f>IF('LANDSCAPE&amp;IRRIG'!P40="","",'LANDSCAPE&amp;IRRIG'!P40)</f>
        <v/>
      </c>
      <c r="R555" s="232" t="str">
        <f>IF('LANDSCAPE&amp;IRRIG'!Q40="","",'LANDSCAPE&amp;IRRIG'!Q40)</f>
        <v/>
      </c>
      <c r="S555" s="232" t="str">
        <f>IF('LANDSCAPE&amp;IRRIG'!R40="","",'LANDSCAPE&amp;IRRIG'!R40)</f>
        <v/>
      </c>
      <c r="T555" s="232" t="str">
        <f>IF('LANDSCAPE&amp;IRRIG'!S40="","",'LANDSCAPE&amp;IRRIG'!S40)</f>
        <v/>
      </c>
      <c r="U555" s="232"/>
      <c r="V555" s="232"/>
      <c r="W555" s="232"/>
      <c r="X555" s="232"/>
      <c r="Y555" s="232"/>
      <c r="Z555" s="232"/>
      <c r="AA555" s="221" t="str">
        <f>IF('LANDSCAPE&amp;IRRIG'!AA40="","",'LANDSCAPE&amp;IRRIG'!AA40)</f>
        <v/>
      </c>
      <c r="AB555" s="222" t="str">
        <f>IF('LANDSCAPE&amp;IRRIG'!Z40="","",'LANDSCAPE&amp;IRRIG'!Z40)</f>
        <v/>
      </c>
      <c r="AC555" s="222" t="str">
        <f>IF('LANDSCAPE&amp;IRRIG'!AB40="","",'LANDSCAPE&amp;IRRIG'!AB40)</f>
        <v/>
      </c>
      <c r="AD555" s="223" t="str">
        <f>IF('LANDSCAPE&amp;IRRIG'!AC40="","",'LANDSCAPE&amp;IRRIG'!AC40)</f>
        <v/>
      </c>
      <c r="AE555" s="224" t="str">
        <f>IF('LANDSCAPE&amp;IRRIG'!AD40="","",'LANDSCAPE&amp;IRRIG'!AD40)</f>
        <v/>
      </c>
      <c r="AF555" s="257" t="str">
        <f>IF('LANDSCAPE&amp;IRRIG'!AE40="","",'LANDSCAPE&amp;IRRIG'!AE40)</f>
        <v/>
      </c>
    </row>
    <row r="556" spans="1:32" x14ac:dyDescent="0.15">
      <c r="A556" s="313" t="str">
        <f>IF('LANDSCAPE&amp;IRRIG'!AE41="","","Print")</f>
        <v/>
      </c>
      <c r="B556" s="236" t="str">
        <f>IF('LANDSCAPE&amp;IRRIG'!A41="","",'LANDSCAPE&amp;IRRIG'!A41)</f>
        <v>ADDITIONAL ITEM</v>
      </c>
      <c r="C556" s="232" t="str">
        <f>IF('LANDSCAPE&amp;IRRIG'!B41="","",'LANDSCAPE&amp;IRRIG'!B41)</f>
        <v>XX</v>
      </c>
      <c r="D556" s="232" t="str">
        <f>IF('LANDSCAPE&amp;IRRIG'!C41="","",'LANDSCAPE&amp;IRRIG'!C41)</f>
        <v/>
      </c>
      <c r="E556" s="232" t="str">
        <f>IF('LANDSCAPE&amp;IRRIG'!D41="","",'LANDSCAPE&amp;IRRIG'!D41)</f>
        <v/>
      </c>
      <c r="F556" s="232" t="str">
        <f>IF('LANDSCAPE&amp;IRRIG'!E41="","",'LANDSCAPE&amp;IRRIG'!E41)</f>
        <v/>
      </c>
      <c r="G556" s="232" t="str">
        <f>IF('LANDSCAPE&amp;IRRIG'!F41="","",'LANDSCAPE&amp;IRRIG'!F41)</f>
        <v/>
      </c>
      <c r="H556" s="232" t="str">
        <f>IF('LANDSCAPE&amp;IRRIG'!G41="","",'LANDSCAPE&amp;IRRIG'!G41)</f>
        <v/>
      </c>
      <c r="I556" s="232" t="str">
        <f>IF('LANDSCAPE&amp;IRRIG'!H41="","",'LANDSCAPE&amp;IRRIG'!H41)</f>
        <v/>
      </c>
      <c r="J556" s="232" t="str">
        <f>IF('LANDSCAPE&amp;IRRIG'!I41="","",'LANDSCAPE&amp;IRRIG'!I41)</f>
        <v/>
      </c>
      <c r="K556" s="232" t="str">
        <f>IF('LANDSCAPE&amp;IRRIG'!J41="","",'LANDSCAPE&amp;IRRIG'!J41)</f>
        <v/>
      </c>
      <c r="L556" s="232" t="str">
        <f>IF('LANDSCAPE&amp;IRRIG'!K41="","",'LANDSCAPE&amp;IRRIG'!K41)</f>
        <v/>
      </c>
      <c r="M556" s="232" t="str">
        <f>IF('LANDSCAPE&amp;IRRIG'!L41="","",'LANDSCAPE&amp;IRRIG'!L41)</f>
        <v/>
      </c>
      <c r="N556" s="232" t="str">
        <f>IF('LANDSCAPE&amp;IRRIG'!M41="","",'LANDSCAPE&amp;IRRIG'!M41)</f>
        <v/>
      </c>
      <c r="O556" s="232" t="str">
        <f>IF('LANDSCAPE&amp;IRRIG'!N41="","",'LANDSCAPE&amp;IRRIG'!N41)</f>
        <v/>
      </c>
      <c r="P556" s="232" t="str">
        <f>IF('LANDSCAPE&amp;IRRIG'!O41="","",'LANDSCAPE&amp;IRRIG'!O41)</f>
        <v/>
      </c>
      <c r="Q556" s="232" t="str">
        <f>IF('LANDSCAPE&amp;IRRIG'!P41="","",'LANDSCAPE&amp;IRRIG'!P41)</f>
        <v/>
      </c>
      <c r="R556" s="232" t="str">
        <f>IF('LANDSCAPE&amp;IRRIG'!Q41="","",'LANDSCAPE&amp;IRRIG'!Q41)</f>
        <v/>
      </c>
      <c r="S556" s="232" t="str">
        <f>IF('LANDSCAPE&amp;IRRIG'!R41="","",'LANDSCAPE&amp;IRRIG'!R41)</f>
        <v/>
      </c>
      <c r="T556" s="232" t="str">
        <f>IF('LANDSCAPE&amp;IRRIG'!S41="","",'LANDSCAPE&amp;IRRIG'!S41)</f>
        <v/>
      </c>
      <c r="U556" s="232"/>
      <c r="V556" s="232"/>
      <c r="W556" s="232"/>
      <c r="X556" s="232"/>
      <c r="Y556" s="232"/>
      <c r="Z556" s="232"/>
      <c r="AA556" s="221" t="str">
        <f>IF('LANDSCAPE&amp;IRRIG'!AA41="","",'LANDSCAPE&amp;IRRIG'!AA41)</f>
        <v/>
      </c>
      <c r="AB556" s="222" t="str">
        <f>IF('LANDSCAPE&amp;IRRIG'!Z41="","",'LANDSCAPE&amp;IRRIG'!Z41)</f>
        <v/>
      </c>
      <c r="AC556" s="222" t="str">
        <f>IF('LANDSCAPE&amp;IRRIG'!AB41="","",'LANDSCAPE&amp;IRRIG'!AB41)</f>
        <v/>
      </c>
      <c r="AD556" s="223" t="str">
        <f>IF('LANDSCAPE&amp;IRRIG'!AC41="","",'LANDSCAPE&amp;IRRIG'!AC41)</f>
        <v/>
      </c>
      <c r="AE556" s="224" t="str">
        <f>IF('LANDSCAPE&amp;IRRIG'!AD41="","",'LANDSCAPE&amp;IRRIG'!AD41)</f>
        <v/>
      </c>
      <c r="AF556" s="257" t="str">
        <f>IF('LANDSCAPE&amp;IRRIG'!AE41="","",'LANDSCAPE&amp;IRRIG'!AE41)</f>
        <v/>
      </c>
    </row>
    <row r="557" spans="1:32" x14ac:dyDescent="0.15">
      <c r="A557" s="313" t="str">
        <f>IF(AF557&gt;0,"Print","")</f>
        <v/>
      </c>
      <c r="B557" s="237"/>
      <c r="C557" s="238"/>
      <c r="D557" s="238"/>
      <c r="E557" s="238"/>
      <c r="F557" s="238"/>
      <c r="G557" s="238"/>
      <c r="H557" s="238"/>
      <c r="I557" s="238"/>
      <c r="J557" s="238"/>
      <c r="K557" s="238"/>
      <c r="L557" s="238"/>
      <c r="M557" s="238"/>
      <c r="N557" s="238"/>
      <c r="O557" s="238"/>
      <c r="P557" s="238"/>
      <c r="Q557" s="238"/>
      <c r="R557" s="238"/>
      <c r="S557" s="238"/>
      <c r="T557" s="238"/>
      <c r="U557" s="238"/>
      <c r="V557" s="238"/>
      <c r="W557" s="238"/>
      <c r="X557" s="238"/>
      <c r="Y557" s="238"/>
      <c r="Z557" s="238"/>
      <c r="AA557" s="227"/>
      <c r="AB557" s="238"/>
      <c r="AC557" s="238"/>
      <c r="AD557" s="228"/>
      <c r="AE557" s="229" t="str">
        <f>IF('LANDSCAPE&amp;IRRIG'!AD42="","",'LANDSCAPE&amp;IRRIG'!AD42)</f>
        <v>SUBTOTAL:</v>
      </c>
      <c r="AF557" s="374" t="str">
        <f>IF('LANDSCAPE&amp;IRRIG'!AE42="","",'LANDSCAPE&amp;IRRIG'!AE42)</f>
        <v/>
      </c>
    </row>
    <row r="558" spans="1:32" x14ac:dyDescent="0.15">
      <c r="A558" s="313" t="str">
        <f>IF(AND(AF557&gt;0,AF572&gt;0),"Print",IF(AF572&gt;0,"Print",""))</f>
        <v/>
      </c>
      <c r="B558" s="239"/>
      <c r="C558" s="240"/>
      <c r="D558" s="240"/>
      <c r="E558" s="240"/>
      <c r="F558" s="240"/>
      <c r="G558" s="240"/>
      <c r="H558" s="240"/>
      <c r="I558" s="240"/>
      <c r="J558" s="240"/>
      <c r="K558" s="240"/>
      <c r="L558" s="240"/>
      <c r="M558" s="240"/>
      <c r="N558" s="240"/>
      <c r="O558" s="240"/>
      <c r="P558" s="240"/>
      <c r="Q558" s="240"/>
      <c r="R558" s="240"/>
      <c r="S558" s="240"/>
      <c r="T558" s="240"/>
      <c r="U558" s="240"/>
      <c r="V558" s="240"/>
      <c r="W558" s="240"/>
      <c r="X558" s="240"/>
      <c r="Y558" s="240"/>
      <c r="Z558" s="240"/>
      <c r="AA558" s="194"/>
      <c r="AB558" s="240"/>
      <c r="AC558" s="240"/>
      <c r="AD558" s="211"/>
      <c r="AE558" s="211"/>
      <c r="AF558" s="374"/>
    </row>
    <row r="559" spans="1:32" x14ac:dyDescent="0.15">
      <c r="A559" s="313" t="str">
        <f>IF(AF572&gt;0,"Print","")</f>
        <v/>
      </c>
      <c r="B559" s="325" t="str">
        <f>IF('LANDSCAPE&amp;IRRIG'!A44="","",'LANDSCAPE&amp;IRRIG'!A44)</f>
        <v>LANDSCAPE IRRIGATION</v>
      </c>
      <c r="C559" s="240"/>
      <c r="D559" s="240"/>
      <c r="E559" s="240"/>
      <c r="F559" s="240"/>
      <c r="G559" s="240"/>
      <c r="H559" s="240"/>
      <c r="I559" s="240"/>
      <c r="J559" s="240"/>
      <c r="K559" s="240"/>
      <c r="L559" s="240"/>
      <c r="M559" s="240"/>
      <c r="N559" s="240"/>
      <c r="O559" s="240"/>
      <c r="P559" s="240"/>
      <c r="Q559" s="240"/>
      <c r="R559" s="240"/>
      <c r="S559" s="240"/>
      <c r="T559" s="240"/>
      <c r="U559" s="240"/>
      <c r="V559" s="240"/>
      <c r="W559" s="240"/>
      <c r="X559" s="240"/>
      <c r="Y559" s="240"/>
      <c r="Z559" s="240"/>
      <c r="AA559" s="194"/>
      <c r="AB559" s="240"/>
      <c r="AC559" s="240"/>
      <c r="AD559" s="211"/>
      <c r="AE559" s="211"/>
      <c r="AF559" s="255"/>
    </row>
    <row r="560" spans="1:32" x14ac:dyDescent="0.15">
      <c r="A560" s="313" t="str">
        <f>IF('LANDSCAPE&amp;IRRIG'!AE45="","","Print")</f>
        <v/>
      </c>
      <c r="B560" s="236" t="str">
        <f>IF('LANDSCAPE&amp;IRRIG'!A45="","",'LANDSCAPE&amp;IRRIG'!A45)</f>
        <v>BACKFLOW PREVENTION ASSEMBLY (W/ENCLOSURE)</v>
      </c>
      <c r="C560" s="232" t="str">
        <f>IF('LANDSCAPE&amp;IRRIG'!B45="","",'LANDSCAPE&amp;IRRIG'!B45)</f>
        <v>EA</v>
      </c>
      <c r="D560" s="232" t="str">
        <f>IF('LANDSCAPE&amp;IRRIG'!C45="","",'LANDSCAPE&amp;IRRIG'!C45)</f>
        <v/>
      </c>
      <c r="E560" s="232" t="str">
        <f>IF('LANDSCAPE&amp;IRRIG'!D45="","",'LANDSCAPE&amp;IRRIG'!D45)</f>
        <v/>
      </c>
      <c r="F560" s="232" t="str">
        <f>IF('LANDSCAPE&amp;IRRIG'!E45="","",'LANDSCAPE&amp;IRRIG'!E45)</f>
        <v/>
      </c>
      <c r="G560" s="232" t="str">
        <f>IF('LANDSCAPE&amp;IRRIG'!F45="","",'LANDSCAPE&amp;IRRIG'!F45)</f>
        <v/>
      </c>
      <c r="H560" s="232" t="str">
        <f>IF('LANDSCAPE&amp;IRRIG'!G45="","",'LANDSCAPE&amp;IRRIG'!G45)</f>
        <v/>
      </c>
      <c r="I560" s="232" t="str">
        <f>IF('LANDSCAPE&amp;IRRIG'!H45="","",'LANDSCAPE&amp;IRRIG'!H45)</f>
        <v/>
      </c>
      <c r="J560" s="232" t="str">
        <f>IF('LANDSCAPE&amp;IRRIG'!I45="","",'LANDSCAPE&amp;IRRIG'!I45)</f>
        <v/>
      </c>
      <c r="K560" s="232" t="str">
        <f>IF('LANDSCAPE&amp;IRRIG'!J45="","",'LANDSCAPE&amp;IRRIG'!J45)</f>
        <v/>
      </c>
      <c r="L560" s="232" t="str">
        <f>IF('LANDSCAPE&amp;IRRIG'!K45="","",'LANDSCAPE&amp;IRRIG'!K45)</f>
        <v/>
      </c>
      <c r="M560" s="232" t="str">
        <f>IF('LANDSCAPE&amp;IRRIG'!L45="","",'LANDSCAPE&amp;IRRIG'!L45)</f>
        <v/>
      </c>
      <c r="N560" s="232" t="str">
        <f>IF('LANDSCAPE&amp;IRRIG'!M45="","",'LANDSCAPE&amp;IRRIG'!M45)</f>
        <v/>
      </c>
      <c r="O560" s="232" t="str">
        <f>IF('LANDSCAPE&amp;IRRIG'!N45="","",'LANDSCAPE&amp;IRRIG'!N45)</f>
        <v/>
      </c>
      <c r="P560" s="232" t="str">
        <f>IF('LANDSCAPE&amp;IRRIG'!O45="","",'LANDSCAPE&amp;IRRIG'!O45)</f>
        <v/>
      </c>
      <c r="Q560" s="232" t="str">
        <f>IF('LANDSCAPE&amp;IRRIG'!P45="","",'LANDSCAPE&amp;IRRIG'!P45)</f>
        <v/>
      </c>
      <c r="R560" s="232" t="str">
        <f>IF('LANDSCAPE&amp;IRRIG'!Q45="","",'LANDSCAPE&amp;IRRIG'!Q45)</f>
        <v/>
      </c>
      <c r="S560" s="232" t="str">
        <f>IF('LANDSCAPE&amp;IRRIG'!R45="","",'LANDSCAPE&amp;IRRIG'!R45)</f>
        <v/>
      </c>
      <c r="T560" s="232" t="str">
        <f>IF('LANDSCAPE&amp;IRRIG'!S45="","",'LANDSCAPE&amp;IRRIG'!S45)</f>
        <v/>
      </c>
      <c r="U560" s="232"/>
      <c r="V560" s="232"/>
      <c r="W560" s="232"/>
      <c r="X560" s="232"/>
      <c r="Y560" s="232"/>
      <c r="Z560" s="232"/>
      <c r="AA560" s="221" t="str">
        <f>IF('LANDSCAPE&amp;IRRIG'!AA45="","",'LANDSCAPE&amp;IRRIG'!AA45)</f>
        <v xml:space="preserve"> </v>
      </c>
      <c r="AB560" s="222" t="str">
        <f>IF('LANDSCAPE&amp;IRRIG'!Z45="","",'LANDSCAPE&amp;IRRIG'!Z45)</f>
        <v/>
      </c>
      <c r="AC560" s="222" t="str">
        <f>IF('LANDSCAPE&amp;IRRIG'!AB45="","",'LANDSCAPE&amp;IRRIG'!AB45)</f>
        <v/>
      </c>
      <c r="AD560" s="223">
        <f>IF('LANDSCAPE&amp;IRRIG'!AC45="","",'LANDSCAPE&amp;IRRIG'!AC45)</f>
        <v>1650</v>
      </c>
      <c r="AE560" s="224" t="str">
        <f>IF('LANDSCAPE&amp;IRRIG'!AD45="","",'LANDSCAPE&amp;IRRIG'!AD45)</f>
        <v/>
      </c>
      <c r="AF560" s="257" t="str">
        <f>IF('LANDSCAPE&amp;IRRIG'!AE45="","",'LANDSCAPE&amp;IRRIG'!AE45)</f>
        <v/>
      </c>
    </row>
    <row r="561" spans="1:32" x14ac:dyDescent="0.15">
      <c r="A561" s="313" t="str">
        <f>IF('LANDSCAPE&amp;IRRIG'!AE46="","","Print")</f>
        <v/>
      </c>
      <c r="B561" s="236" t="str">
        <f>IF('LANDSCAPE&amp;IRRIG'!A46="","",'LANDSCAPE&amp;IRRIG'!A46)</f>
        <v xml:space="preserve">SLOPE IRRIGATION </v>
      </c>
      <c r="C561" s="232" t="str">
        <f>IF('LANDSCAPE&amp;IRRIG'!B46="","",'LANDSCAPE&amp;IRRIG'!B46)</f>
        <v>SF</v>
      </c>
      <c r="D561" s="232" t="str">
        <f>IF('LANDSCAPE&amp;IRRIG'!C46="","",'LANDSCAPE&amp;IRRIG'!C46)</f>
        <v/>
      </c>
      <c r="E561" s="232" t="str">
        <f>IF('LANDSCAPE&amp;IRRIG'!D46="","",'LANDSCAPE&amp;IRRIG'!D46)</f>
        <v/>
      </c>
      <c r="F561" s="232" t="str">
        <f>IF('LANDSCAPE&amp;IRRIG'!E46="","",'LANDSCAPE&amp;IRRIG'!E46)</f>
        <v/>
      </c>
      <c r="G561" s="232" t="str">
        <f>IF('LANDSCAPE&amp;IRRIG'!F46="","",'LANDSCAPE&amp;IRRIG'!F46)</f>
        <v/>
      </c>
      <c r="H561" s="232" t="str">
        <f>IF('LANDSCAPE&amp;IRRIG'!G46="","",'LANDSCAPE&amp;IRRIG'!G46)</f>
        <v/>
      </c>
      <c r="I561" s="232" t="str">
        <f>IF('LANDSCAPE&amp;IRRIG'!H46="","",'LANDSCAPE&amp;IRRIG'!H46)</f>
        <v/>
      </c>
      <c r="J561" s="232" t="str">
        <f>IF('LANDSCAPE&amp;IRRIG'!I46="","",'LANDSCAPE&amp;IRRIG'!I46)</f>
        <v/>
      </c>
      <c r="K561" s="232" t="str">
        <f>IF('LANDSCAPE&amp;IRRIG'!J46="","",'LANDSCAPE&amp;IRRIG'!J46)</f>
        <v xml:space="preserve"> </v>
      </c>
      <c r="L561" s="232" t="str">
        <f>IF('LANDSCAPE&amp;IRRIG'!K46="","",'LANDSCAPE&amp;IRRIG'!K46)</f>
        <v/>
      </c>
      <c r="M561" s="232" t="str">
        <f>IF('LANDSCAPE&amp;IRRIG'!L46="","",'LANDSCAPE&amp;IRRIG'!L46)</f>
        <v/>
      </c>
      <c r="N561" s="232" t="str">
        <f>IF('LANDSCAPE&amp;IRRIG'!M46="","",'LANDSCAPE&amp;IRRIG'!M46)</f>
        <v/>
      </c>
      <c r="O561" s="232" t="str">
        <f>IF('LANDSCAPE&amp;IRRIG'!N46="","",'LANDSCAPE&amp;IRRIG'!N46)</f>
        <v/>
      </c>
      <c r="P561" s="232" t="str">
        <f>IF('LANDSCAPE&amp;IRRIG'!O46="","",'LANDSCAPE&amp;IRRIG'!O46)</f>
        <v/>
      </c>
      <c r="Q561" s="232" t="str">
        <f>IF('LANDSCAPE&amp;IRRIG'!P46="","",'LANDSCAPE&amp;IRRIG'!P46)</f>
        <v/>
      </c>
      <c r="R561" s="232" t="str">
        <f>IF('LANDSCAPE&amp;IRRIG'!Q46="","",'LANDSCAPE&amp;IRRIG'!Q46)</f>
        <v/>
      </c>
      <c r="S561" s="232" t="str">
        <f>IF('LANDSCAPE&amp;IRRIG'!R46="","",'LANDSCAPE&amp;IRRIG'!R46)</f>
        <v/>
      </c>
      <c r="T561" s="232" t="str">
        <f>IF('LANDSCAPE&amp;IRRIG'!S46="","",'LANDSCAPE&amp;IRRIG'!S46)</f>
        <v/>
      </c>
      <c r="U561" s="232"/>
      <c r="V561" s="232"/>
      <c r="W561" s="232"/>
      <c r="X561" s="232"/>
      <c r="Y561" s="232"/>
      <c r="Z561" s="232"/>
      <c r="AA561" s="221" t="str">
        <f>IF('LANDSCAPE&amp;IRRIG'!AA46="","",'LANDSCAPE&amp;IRRIG'!AA46)</f>
        <v/>
      </c>
      <c r="AB561" s="232" t="str">
        <f>IF('LANDSCAPE&amp;IRRIG'!Z46="","",'LANDSCAPE&amp;IRRIG'!Z46)</f>
        <v/>
      </c>
      <c r="AC561" s="232" t="str">
        <f>IF('LANDSCAPE&amp;IRRIG'!AB46="","",'LANDSCAPE&amp;IRRIG'!AB46)</f>
        <v/>
      </c>
      <c r="AD561" s="223">
        <f>IF('LANDSCAPE&amp;IRRIG'!AC46="","",'LANDSCAPE&amp;IRRIG'!AC46)</f>
        <v>0.59</v>
      </c>
      <c r="AE561" s="224" t="str">
        <f>IF('LANDSCAPE&amp;IRRIG'!AD46="","",'LANDSCAPE&amp;IRRIG'!AD46)</f>
        <v/>
      </c>
      <c r="AF561" s="257" t="str">
        <f>IF('LANDSCAPE&amp;IRRIG'!AE46="","",'LANDSCAPE&amp;IRRIG'!AE46)</f>
        <v/>
      </c>
    </row>
    <row r="562" spans="1:32" x14ac:dyDescent="0.15">
      <c r="A562" s="313" t="str">
        <f>IF('LANDSCAPE&amp;IRRIG'!AE47="","","Print")</f>
        <v/>
      </c>
      <c r="B562" s="236" t="str">
        <f>IF('LANDSCAPE&amp;IRRIG'!A47="","",'LANDSCAPE&amp;IRRIG'!A47)</f>
        <v>ADDITIONAL ITEM</v>
      </c>
      <c r="C562" s="232" t="str">
        <f>IF('LANDSCAPE&amp;IRRIG'!B47="","",'LANDSCAPE&amp;IRRIG'!B47)</f>
        <v>XX</v>
      </c>
      <c r="D562" s="232" t="str">
        <f>IF('LANDSCAPE&amp;IRRIG'!C47="","",'LANDSCAPE&amp;IRRIG'!C47)</f>
        <v/>
      </c>
      <c r="E562" s="232" t="str">
        <f>IF('LANDSCAPE&amp;IRRIG'!D47="","",'LANDSCAPE&amp;IRRIG'!D47)</f>
        <v/>
      </c>
      <c r="F562" s="232" t="str">
        <f>IF('LANDSCAPE&amp;IRRIG'!E47="","",'LANDSCAPE&amp;IRRIG'!E47)</f>
        <v/>
      </c>
      <c r="G562" s="232" t="str">
        <f>IF('LANDSCAPE&amp;IRRIG'!F47="","",'LANDSCAPE&amp;IRRIG'!F47)</f>
        <v/>
      </c>
      <c r="H562" s="232" t="str">
        <f>IF('LANDSCAPE&amp;IRRIG'!G47="","",'LANDSCAPE&amp;IRRIG'!G47)</f>
        <v/>
      </c>
      <c r="I562" s="232" t="str">
        <f>IF('LANDSCAPE&amp;IRRIG'!H47="","",'LANDSCAPE&amp;IRRIG'!H47)</f>
        <v/>
      </c>
      <c r="J562" s="232" t="str">
        <f>IF('LANDSCAPE&amp;IRRIG'!I47="","",'LANDSCAPE&amp;IRRIG'!I47)</f>
        <v/>
      </c>
      <c r="K562" s="232" t="str">
        <f>IF('LANDSCAPE&amp;IRRIG'!J47="","",'LANDSCAPE&amp;IRRIG'!J47)</f>
        <v/>
      </c>
      <c r="L562" s="232" t="str">
        <f>IF('LANDSCAPE&amp;IRRIG'!K47="","",'LANDSCAPE&amp;IRRIG'!K47)</f>
        <v/>
      </c>
      <c r="M562" s="232" t="str">
        <f>IF('LANDSCAPE&amp;IRRIG'!L47="","",'LANDSCAPE&amp;IRRIG'!L47)</f>
        <v/>
      </c>
      <c r="N562" s="232" t="str">
        <f>IF('LANDSCAPE&amp;IRRIG'!M47="","",'LANDSCAPE&amp;IRRIG'!M47)</f>
        <v/>
      </c>
      <c r="O562" s="232" t="str">
        <f>IF('LANDSCAPE&amp;IRRIG'!N47="","",'LANDSCAPE&amp;IRRIG'!N47)</f>
        <v/>
      </c>
      <c r="P562" s="232" t="str">
        <f>IF('LANDSCAPE&amp;IRRIG'!O47="","",'LANDSCAPE&amp;IRRIG'!O47)</f>
        <v/>
      </c>
      <c r="Q562" s="232" t="str">
        <f>IF('LANDSCAPE&amp;IRRIG'!P47="","",'LANDSCAPE&amp;IRRIG'!P47)</f>
        <v/>
      </c>
      <c r="R562" s="232" t="str">
        <f>IF('LANDSCAPE&amp;IRRIG'!Q47="","",'LANDSCAPE&amp;IRRIG'!Q47)</f>
        <v/>
      </c>
      <c r="S562" s="232" t="str">
        <f>IF('LANDSCAPE&amp;IRRIG'!R47="","",'LANDSCAPE&amp;IRRIG'!R47)</f>
        <v/>
      </c>
      <c r="T562" s="232" t="str">
        <f>IF('LANDSCAPE&amp;IRRIG'!S47="","",'LANDSCAPE&amp;IRRIG'!S47)</f>
        <v/>
      </c>
      <c r="U562" s="232"/>
      <c r="V562" s="232"/>
      <c r="W562" s="232"/>
      <c r="X562" s="232"/>
      <c r="Y562" s="232"/>
      <c r="Z562" s="232"/>
      <c r="AA562" s="221" t="str">
        <f>IF('LANDSCAPE&amp;IRRIG'!AA47="","",'LANDSCAPE&amp;IRRIG'!AA47)</f>
        <v/>
      </c>
      <c r="AB562" s="222" t="str">
        <f>IF('LANDSCAPE&amp;IRRIG'!Z47="","",'LANDSCAPE&amp;IRRIG'!Z47)</f>
        <v/>
      </c>
      <c r="AC562" s="222" t="str">
        <f>IF('LANDSCAPE&amp;IRRIG'!AB47="","",'LANDSCAPE&amp;IRRIG'!AB47)</f>
        <v/>
      </c>
      <c r="AD562" s="223" t="str">
        <f>IF('LANDSCAPE&amp;IRRIG'!AC47="","",'LANDSCAPE&amp;IRRIG'!AC47)</f>
        <v/>
      </c>
      <c r="AE562" s="224" t="str">
        <f>IF('LANDSCAPE&amp;IRRIG'!AD47="","",'LANDSCAPE&amp;IRRIG'!AD47)</f>
        <v/>
      </c>
      <c r="AF562" s="257" t="str">
        <f>IF('LANDSCAPE&amp;IRRIG'!AE47="","",'LANDSCAPE&amp;IRRIG'!AE47)</f>
        <v/>
      </c>
    </row>
    <row r="563" spans="1:32" x14ac:dyDescent="0.15">
      <c r="A563" s="313" t="str">
        <f>IF('LANDSCAPE&amp;IRRIG'!AE48="","","Print")</f>
        <v/>
      </c>
      <c r="B563" s="236" t="str">
        <f>IF('LANDSCAPE&amp;IRRIG'!A48="","",'LANDSCAPE&amp;IRRIG'!A48)</f>
        <v>ADDITIONAL ITEM</v>
      </c>
      <c r="C563" s="232" t="str">
        <f>IF('LANDSCAPE&amp;IRRIG'!B48="","",'LANDSCAPE&amp;IRRIG'!B48)</f>
        <v>XX</v>
      </c>
      <c r="D563" s="232" t="str">
        <f>IF('LANDSCAPE&amp;IRRIG'!C48="","",'LANDSCAPE&amp;IRRIG'!C48)</f>
        <v/>
      </c>
      <c r="E563" s="232" t="str">
        <f>IF('LANDSCAPE&amp;IRRIG'!D48="","",'LANDSCAPE&amp;IRRIG'!D48)</f>
        <v/>
      </c>
      <c r="F563" s="232" t="str">
        <f>IF('LANDSCAPE&amp;IRRIG'!E48="","",'LANDSCAPE&amp;IRRIG'!E48)</f>
        <v/>
      </c>
      <c r="G563" s="232" t="str">
        <f>IF('LANDSCAPE&amp;IRRIG'!F48="","",'LANDSCAPE&amp;IRRIG'!F48)</f>
        <v/>
      </c>
      <c r="H563" s="232" t="str">
        <f>IF('LANDSCAPE&amp;IRRIG'!G48="","",'LANDSCAPE&amp;IRRIG'!G48)</f>
        <v/>
      </c>
      <c r="I563" s="232" t="str">
        <f>IF('LANDSCAPE&amp;IRRIG'!H48="","",'LANDSCAPE&amp;IRRIG'!H48)</f>
        <v/>
      </c>
      <c r="J563" s="232" t="str">
        <f>IF('LANDSCAPE&amp;IRRIG'!I48="","",'LANDSCAPE&amp;IRRIG'!I48)</f>
        <v/>
      </c>
      <c r="K563" s="232" t="str">
        <f>IF('LANDSCAPE&amp;IRRIG'!J48="","",'LANDSCAPE&amp;IRRIG'!J48)</f>
        <v/>
      </c>
      <c r="L563" s="232" t="str">
        <f>IF('LANDSCAPE&amp;IRRIG'!K48="","",'LANDSCAPE&amp;IRRIG'!K48)</f>
        <v/>
      </c>
      <c r="M563" s="232" t="str">
        <f>IF('LANDSCAPE&amp;IRRIG'!L48="","",'LANDSCAPE&amp;IRRIG'!L48)</f>
        <v/>
      </c>
      <c r="N563" s="232" t="str">
        <f>IF('LANDSCAPE&amp;IRRIG'!M48="","",'LANDSCAPE&amp;IRRIG'!M48)</f>
        <v/>
      </c>
      <c r="O563" s="232" t="str">
        <f>IF('LANDSCAPE&amp;IRRIG'!N48="","",'LANDSCAPE&amp;IRRIG'!N48)</f>
        <v/>
      </c>
      <c r="P563" s="232" t="str">
        <f>IF('LANDSCAPE&amp;IRRIG'!O48="","",'LANDSCAPE&amp;IRRIG'!O48)</f>
        <v/>
      </c>
      <c r="Q563" s="232" t="str">
        <f>IF('LANDSCAPE&amp;IRRIG'!P48="","",'LANDSCAPE&amp;IRRIG'!P48)</f>
        <v/>
      </c>
      <c r="R563" s="232" t="str">
        <f>IF('LANDSCAPE&amp;IRRIG'!Q48="","",'LANDSCAPE&amp;IRRIG'!Q48)</f>
        <v/>
      </c>
      <c r="S563" s="232" t="str">
        <f>IF('LANDSCAPE&amp;IRRIG'!R48="","",'LANDSCAPE&amp;IRRIG'!R48)</f>
        <v/>
      </c>
      <c r="T563" s="232" t="str">
        <f>IF('LANDSCAPE&amp;IRRIG'!S48="","",'LANDSCAPE&amp;IRRIG'!S48)</f>
        <v/>
      </c>
      <c r="U563" s="232"/>
      <c r="V563" s="232"/>
      <c r="W563" s="232"/>
      <c r="X563" s="232"/>
      <c r="Y563" s="232"/>
      <c r="Z563" s="232"/>
      <c r="AA563" s="221" t="str">
        <f>IF('LANDSCAPE&amp;IRRIG'!AA48="","",'LANDSCAPE&amp;IRRIG'!AA48)</f>
        <v/>
      </c>
      <c r="AB563" s="222" t="str">
        <f>IF('LANDSCAPE&amp;IRRIG'!Z48="","",'LANDSCAPE&amp;IRRIG'!Z48)</f>
        <v/>
      </c>
      <c r="AC563" s="222" t="str">
        <f>IF('LANDSCAPE&amp;IRRIG'!AB48="","",'LANDSCAPE&amp;IRRIG'!AB48)</f>
        <v/>
      </c>
      <c r="AD563" s="223" t="str">
        <f>IF('LANDSCAPE&amp;IRRIG'!AC48="","",'LANDSCAPE&amp;IRRIG'!AC48)</f>
        <v/>
      </c>
      <c r="AE563" s="224" t="str">
        <f>IF('LANDSCAPE&amp;IRRIG'!AD48="","",'LANDSCAPE&amp;IRRIG'!AD48)</f>
        <v/>
      </c>
      <c r="AF563" s="257" t="str">
        <f>IF('LANDSCAPE&amp;IRRIG'!AE48="","",'LANDSCAPE&amp;IRRIG'!AE48)</f>
        <v/>
      </c>
    </row>
    <row r="564" spans="1:32" x14ac:dyDescent="0.15">
      <c r="A564" s="313" t="str">
        <f>IF('LANDSCAPE&amp;IRRIG'!AE49="","","Print")</f>
        <v/>
      </c>
      <c r="B564" s="236" t="str">
        <f>IF('LANDSCAPE&amp;IRRIG'!A49="","",'LANDSCAPE&amp;IRRIG'!A49)</f>
        <v>ADDITIONAL ITEM</v>
      </c>
      <c r="C564" s="232" t="str">
        <f>IF('LANDSCAPE&amp;IRRIG'!B49="","",'LANDSCAPE&amp;IRRIG'!B49)</f>
        <v>XX</v>
      </c>
      <c r="D564" s="232" t="str">
        <f>IF('LANDSCAPE&amp;IRRIG'!C49="","",'LANDSCAPE&amp;IRRIG'!C49)</f>
        <v/>
      </c>
      <c r="E564" s="232" t="str">
        <f>IF('LANDSCAPE&amp;IRRIG'!D49="","",'LANDSCAPE&amp;IRRIG'!D49)</f>
        <v/>
      </c>
      <c r="F564" s="232" t="str">
        <f>IF('LANDSCAPE&amp;IRRIG'!E49="","",'LANDSCAPE&amp;IRRIG'!E49)</f>
        <v/>
      </c>
      <c r="G564" s="232" t="str">
        <f>IF('LANDSCAPE&amp;IRRIG'!F49="","",'LANDSCAPE&amp;IRRIG'!F49)</f>
        <v/>
      </c>
      <c r="H564" s="232" t="str">
        <f>IF('LANDSCAPE&amp;IRRIG'!G49="","",'LANDSCAPE&amp;IRRIG'!G49)</f>
        <v/>
      </c>
      <c r="I564" s="232" t="str">
        <f>IF('LANDSCAPE&amp;IRRIG'!H49="","",'LANDSCAPE&amp;IRRIG'!H49)</f>
        <v/>
      </c>
      <c r="J564" s="232" t="str">
        <f>IF('LANDSCAPE&amp;IRRIG'!I49="","",'LANDSCAPE&amp;IRRIG'!I49)</f>
        <v/>
      </c>
      <c r="K564" s="232" t="str">
        <f>IF('LANDSCAPE&amp;IRRIG'!J49="","",'LANDSCAPE&amp;IRRIG'!J49)</f>
        <v/>
      </c>
      <c r="L564" s="232" t="str">
        <f>IF('LANDSCAPE&amp;IRRIG'!K49="","",'LANDSCAPE&amp;IRRIG'!K49)</f>
        <v/>
      </c>
      <c r="M564" s="232" t="str">
        <f>IF('LANDSCAPE&amp;IRRIG'!L49="","",'LANDSCAPE&amp;IRRIG'!L49)</f>
        <v/>
      </c>
      <c r="N564" s="232" t="str">
        <f>IF('LANDSCAPE&amp;IRRIG'!M49="","",'LANDSCAPE&amp;IRRIG'!M49)</f>
        <v/>
      </c>
      <c r="O564" s="232" t="str">
        <f>IF('LANDSCAPE&amp;IRRIG'!N49="","",'LANDSCAPE&amp;IRRIG'!N49)</f>
        <v/>
      </c>
      <c r="P564" s="232" t="str">
        <f>IF('LANDSCAPE&amp;IRRIG'!O49="","",'LANDSCAPE&amp;IRRIG'!O49)</f>
        <v/>
      </c>
      <c r="Q564" s="232" t="str">
        <f>IF('LANDSCAPE&amp;IRRIG'!P49="","",'LANDSCAPE&amp;IRRIG'!P49)</f>
        <v/>
      </c>
      <c r="R564" s="232" t="str">
        <f>IF('LANDSCAPE&amp;IRRIG'!Q49="","",'LANDSCAPE&amp;IRRIG'!Q49)</f>
        <v/>
      </c>
      <c r="S564" s="232" t="str">
        <f>IF('LANDSCAPE&amp;IRRIG'!R49="","",'LANDSCAPE&amp;IRRIG'!R49)</f>
        <v/>
      </c>
      <c r="T564" s="232" t="str">
        <f>IF('LANDSCAPE&amp;IRRIG'!S49="","",'LANDSCAPE&amp;IRRIG'!S49)</f>
        <v/>
      </c>
      <c r="U564" s="232"/>
      <c r="V564" s="232"/>
      <c r="W564" s="232"/>
      <c r="X564" s="232"/>
      <c r="Y564" s="232"/>
      <c r="Z564" s="232"/>
      <c r="AA564" s="221" t="str">
        <f>IF('LANDSCAPE&amp;IRRIG'!AA49="","",'LANDSCAPE&amp;IRRIG'!AA49)</f>
        <v/>
      </c>
      <c r="AB564" s="222" t="str">
        <f>IF('LANDSCAPE&amp;IRRIG'!Z49="","",'LANDSCAPE&amp;IRRIG'!Z49)</f>
        <v/>
      </c>
      <c r="AC564" s="222" t="str">
        <f>IF('LANDSCAPE&amp;IRRIG'!AB49="","",'LANDSCAPE&amp;IRRIG'!AB49)</f>
        <v/>
      </c>
      <c r="AD564" s="223" t="str">
        <f>IF('LANDSCAPE&amp;IRRIG'!AC49="","",'LANDSCAPE&amp;IRRIG'!AC49)</f>
        <v/>
      </c>
      <c r="AE564" s="224" t="str">
        <f>IF('LANDSCAPE&amp;IRRIG'!AD49="","",'LANDSCAPE&amp;IRRIG'!AD49)</f>
        <v/>
      </c>
      <c r="AF564" s="257" t="str">
        <f>IF('LANDSCAPE&amp;IRRIG'!AE49="","",'LANDSCAPE&amp;IRRIG'!AE49)</f>
        <v/>
      </c>
    </row>
    <row r="565" spans="1:32" x14ac:dyDescent="0.15">
      <c r="A565" s="313" t="str">
        <f>IF('LANDSCAPE&amp;IRRIG'!AE50="","","Print")</f>
        <v/>
      </c>
      <c r="B565" s="236" t="str">
        <f>IF('LANDSCAPE&amp;IRRIG'!A50="","",'LANDSCAPE&amp;IRRIG'!A50)</f>
        <v>ADDITIONAL ITEM</v>
      </c>
      <c r="C565" s="232" t="str">
        <f>IF('LANDSCAPE&amp;IRRIG'!B50="","",'LANDSCAPE&amp;IRRIG'!B50)</f>
        <v>XX</v>
      </c>
      <c r="D565" s="232" t="str">
        <f>IF('LANDSCAPE&amp;IRRIG'!C50="","",'LANDSCAPE&amp;IRRIG'!C50)</f>
        <v/>
      </c>
      <c r="E565" s="232" t="str">
        <f>IF('LANDSCAPE&amp;IRRIG'!D50="","",'LANDSCAPE&amp;IRRIG'!D50)</f>
        <v/>
      </c>
      <c r="F565" s="232" t="str">
        <f>IF('LANDSCAPE&amp;IRRIG'!E50="","",'LANDSCAPE&amp;IRRIG'!E50)</f>
        <v/>
      </c>
      <c r="G565" s="232" t="str">
        <f>IF('LANDSCAPE&amp;IRRIG'!F50="","",'LANDSCAPE&amp;IRRIG'!F50)</f>
        <v/>
      </c>
      <c r="H565" s="232" t="str">
        <f>IF('LANDSCAPE&amp;IRRIG'!G50="","",'LANDSCAPE&amp;IRRIG'!G50)</f>
        <v/>
      </c>
      <c r="I565" s="232" t="str">
        <f>IF('LANDSCAPE&amp;IRRIG'!H50="","",'LANDSCAPE&amp;IRRIG'!H50)</f>
        <v/>
      </c>
      <c r="J565" s="232" t="str">
        <f>IF('LANDSCAPE&amp;IRRIG'!I50="","",'LANDSCAPE&amp;IRRIG'!I50)</f>
        <v/>
      </c>
      <c r="K565" s="232" t="str">
        <f>IF('LANDSCAPE&amp;IRRIG'!J50="","",'LANDSCAPE&amp;IRRIG'!J50)</f>
        <v/>
      </c>
      <c r="L565" s="232" t="str">
        <f>IF('LANDSCAPE&amp;IRRIG'!K50="","",'LANDSCAPE&amp;IRRIG'!K50)</f>
        <v/>
      </c>
      <c r="M565" s="232" t="str">
        <f>IF('LANDSCAPE&amp;IRRIG'!L50="","",'LANDSCAPE&amp;IRRIG'!L50)</f>
        <v/>
      </c>
      <c r="N565" s="232" t="str">
        <f>IF('LANDSCAPE&amp;IRRIG'!M50="","",'LANDSCAPE&amp;IRRIG'!M50)</f>
        <v/>
      </c>
      <c r="O565" s="232" t="str">
        <f>IF('LANDSCAPE&amp;IRRIG'!N50="","",'LANDSCAPE&amp;IRRIG'!N50)</f>
        <v/>
      </c>
      <c r="P565" s="232" t="str">
        <f>IF('LANDSCAPE&amp;IRRIG'!O50="","",'LANDSCAPE&amp;IRRIG'!O50)</f>
        <v/>
      </c>
      <c r="Q565" s="232" t="str">
        <f>IF('LANDSCAPE&amp;IRRIG'!P50="","",'LANDSCAPE&amp;IRRIG'!P50)</f>
        <v/>
      </c>
      <c r="R565" s="232" t="str">
        <f>IF('LANDSCAPE&amp;IRRIG'!Q50="","",'LANDSCAPE&amp;IRRIG'!Q50)</f>
        <v/>
      </c>
      <c r="S565" s="232" t="str">
        <f>IF('LANDSCAPE&amp;IRRIG'!R50="","",'LANDSCAPE&amp;IRRIG'!R50)</f>
        <v/>
      </c>
      <c r="T565" s="232" t="str">
        <f>IF('LANDSCAPE&amp;IRRIG'!S50="","",'LANDSCAPE&amp;IRRIG'!S50)</f>
        <v/>
      </c>
      <c r="U565" s="232"/>
      <c r="V565" s="232"/>
      <c r="W565" s="232"/>
      <c r="X565" s="232"/>
      <c r="Y565" s="232"/>
      <c r="Z565" s="232"/>
      <c r="AA565" s="221" t="str">
        <f>IF('LANDSCAPE&amp;IRRIG'!AA50="","",'LANDSCAPE&amp;IRRIG'!AA50)</f>
        <v/>
      </c>
      <c r="AB565" s="222" t="str">
        <f>IF('LANDSCAPE&amp;IRRIG'!Z50="","",'LANDSCAPE&amp;IRRIG'!Z50)</f>
        <v/>
      </c>
      <c r="AC565" s="222" t="str">
        <f>IF('LANDSCAPE&amp;IRRIG'!AB50="","",'LANDSCAPE&amp;IRRIG'!AB50)</f>
        <v/>
      </c>
      <c r="AD565" s="223" t="str">
        <f>IF('LANDSCAPE&amp;IRRIG'!AC50="","",'LANDSCAPE&amp;IRRIG'!AC50)</f>
        <v/>
      </c>
      <c r="AE565" s="224" t="str">
        <f>IF('LANDSCAPE&amp;IRRIG'!AD50="","",'LANDSCAPE&amp;IRRIG'!AD50)</f>
        <v/>
      </c>
      <c r="AF565" s="257" t="str">
        <f>IF('LANDSCAPE&amp;IRRIG'!AE50="","",'LANDSCAPE&amp;IRRIG'!AE50)</f>
        <v/>
      </c>
    </row>
    <row r="566" spans="1:32" x14ac:dyDescent="0.15">
      <c r="A566" s="313" t="str">
        <f>IF('LANDSCAPE&amp;IRRIG'!AE51="","","Print")</f>
        <v/>
      </c>
      <c r="B566" s="236" t="str">
        <f>IF('LANDSCAPE&amp;IRRIG'!A51="","",'LANDSCAPE&amp;IRRIG'!A51)</f>
        <v>ADDITIONAL ITEM</v>
      </c>
      <c r="C566" s="232" t="str">
        <f>IF('LANDSCAPE&amp;IRRIG'!B51="","",'LANDSCAPE&amp;IRRIG'!B51)</f>
        <v>XX</v>
      </c>
      <c r="D566" s="232" t="str">
        <f>IF('LANDSCAPE&amp;IRRIG'!C51="","",'LANDSCAPE&amp;IRRIG'!C51)</f>
        <v/>
      </c>
      <c r="E566" s="232" t="str">
        <f>IF('LANDSCAPE&amp;IRRIG'!D51="","",'LANDSCAPE&amp;IRRIG'!D51)</f>
        <v/>
      </c>
      <c r="F566" s="232" t="str">
        <f>IF('LANDSCAPE&amp;IRRIG'!E51="","",'LANDSCAPE&amp;IRRIG'!E51)</f>
        <v/>
      </c>
      <c r="G566" s="232" t="str">
        <f>IF('LANDSCAPE&amp;IRRIG'!F51="","",'LANDSCAPE&amp;IRRIG'!F51)</f>
        <v/>
      </c>
      <c r="H566" s="232" t="str">
        <f>IF('LANDSCAPE&amp;IRRIG'!G51="","",'LANDSCAPE&amp;IRRIG'!G51)</f>
        <v/>
      </c>
      <c r="I566" s="232" t="str">
        <f>IF('LANDSCAPE&amp;IRRIG'!H51="","",'LANDSCAPE&amp;IRRIG'!H51)</f>
        <v/>
      </c>
      <c r="J566" s="232" t="str">
        <f>IF('LANDSCAPE&amp;IRRIG'!I51="","",'LANDSCAPE&amp;IRRIG'!I51)</f>
        <v/>
      </c>
      <c r="K566" s="232" t="str">
        <f>IF('LANDSCAPE&amp;IRRIG'!J51="","",'LANDSCAPE&amp;IRRIG'!J51)</f>
        <v/>
      </c>
      <c r="L566" s="232" t="str">
        <f>IF('LANDSCAPE&amp;IRRIG'!K51="","",'LANDSCAPE&amp;IRRIG'!K51)</f>
        <v/>
      </c>
      <c r="M566" s="232" t="str">
        <f>IF('LANDSCAPE&amp;IRRIG'!L51="","",'LANDSCAPE&amp;IRRIG'!L51)</f>
        <v/>
      </c>
      <c r="N566" s="232" t="str">
        <f>IF('LANDSCAPE&amp;IRRIG'!M51="","",'LANDSCAPE&amp;IRRIG'!M51)</f>
        <v/>
      </c>
      <c r="O566" s="232" t="str">
        <f>IF('LANDSCAPE&amp;IRRIG'!N51="","",'LANDSCAPE&amp;IRRIG'!N51)</f>
        <v/>
      </c>
      <c r="P566" s="232" t="str">
        <f>IF('LANDSCAPE&amp;IRRIG'!O51="","",'LANDSCAPE&amp;IRRIG'!O51)</f>
        <v/>
      </c>
      <c r="Q566" s="232" t="str">
        <f>IF('LANDSCAPE&amp;IRRIG'!P51="","",'LANDSCAPE&amp;IRRIG'!P51)</f>
        <v/>
      </c>
      <c r="R566" s="232" t="str">
        <f>IF('LANDSCAPE&amp;IRRIG'!Q51="","",'LANDSCAPE&amp;IRRIG'!Q51)</f>
        <v/>
      </c>
      <c r="S566" s="232" t="str">
        <f>IF('LANDSCAPE&amp;IRRIG'!R51="","",'LANDSCAPE&amp;IRRIG'!R51)</f>
        <v/>
      </c>
      <c r="T566" s="232" t="str">
        <f>IF('LANDSCAPE&amp;IRRIG'!S51="","",'LANDSCAPE&amp;IRRIG'!S51)</f>
        <v/>
      </c>
      <c r="U566" s="232"/>
      <c r="V566" s="232"/>
      <c r="W566" s="232"/>
      <c r="X566" s="232"/>
      <c r="Y566" s="232"/>
      <c r="Z566" s="232"/>
      <c r="AA566" s="221" t="str">
        <f>IF('LANDSCAPE&amp;IRRIG'!AA51="","",'LANDSCAPE&amp;IRRIG'!AA51)</f>
        <v/>
      </c>
      <c r="AB566" s="222" t="str">
        <f>IF('LANDSCAPE&amp;IRRIG'!Z51="","",'LANDSCAPE&amp;IRRIG'!Z51)</f>
        <v/>
      </c>
      <c r="AC566" s="222" t="str">
        <f>IF('LANDSCAPE&amp;IRRIG'!AB51="","",'LANDSCAPE&amp;IRRIG'!AB51)</f>
        <v/>
      </c>
      <c r="AD566" s="223" t="str">
        <f>IF('LANDSCAPE&amp;IRRIG'!AC51="","",'LANDSCAPE&amp;IRRIG'!AC51)</f>
        <v/>
      </c>
      <c r="AE566" s="224" t="str">
        <f>IF('LANDSCAPE&amp;IRRIG'!AD51="","",'LANDSCAPE&amp;IRRIG'!AD51)</f>
        <v/>
      </c>
      <c r="AF566" s="257" t="str">
        <f>IF('LANDSCAPE&amp;IRRIG'!AE51="","",'LANDSCAPE&amp;IRRIG'!AE51)</f>
        <v/>
      </c>
    </row>
    <row r="567" spans="1:32" x14ac:dyDescent="0.15">
      <c r="A567" s="313" t="str">
        <f>IF('LANDSCAPE&amp;IRRIG'!AE52="","","Print")</f>
        <v/>
      </c>
      <c r="B567" s="236" t="str">
        <f>IF('LANDSCAPE&amp;IRRIG'!A52="","",'LANDSCAPE&amp;IRRIG'!A52)</f>
        <v>ADDITIONAL ITEM</v>
      </c>
      <c r="C567" s="232" t="str">
        <f>IF('LANDSCAPE&amp;IRRIG'!B52="","",'LANDSCAPE&amp;IRRIG'!B52)</f>
        <v>XX</v>
      </c>
      <c r="D567" s="232" t="str">
        <f>IF('LANDSCAPE&amp;IRRIG'!C52="","",'LANDSCAPE&amp;IRRIG'!C52)</f>
        <v/>
      </c>
      <c r="E567" s="232" t="str">
        <f>IF('LANDSCAPE&amp;IRRIG'!D52="","",'LANDSCAPE&amp;IRRIG'!D52)</f>
        <v/>
      </c>
      <c r="F567" s="232" t="str">
        <f>IF('LANDSCAPE&amp;IRRIG'!E52="","",'LANDSCAPE&amp;IRRIG'!E52)</f>
        <v/>
      </c>
      <c r="G567" s="232" t="str">
        <f>IF('LANDSCAPE&amp;IRRIG'!F52="","",'LANDSCAPE&amp;IRRIG'!F52)</f>
        <v/>
      </c>
      <c r="H567" s="232" t="str">
        <f>IF('LANDSCAPE&amp;IRRIG'!G52="","",'LANDSCAPE&amp;IRRIG'!G52)</f>
        <v/>
      </c>
      <c r="I567" s="232" t="str">
        <f>IF('LANDSCAPE&amp;IRRIG'!H52="","",'LANDSCAPE&amp;IRRIG'!H52)</f>
        <v/>
      </c>
      <c r="J567" s="232" t="str">
        <f>IF('LANDSCAPE&amp;IRRIG'!I52="","",'LANDSCAPE&amp;IRRIG'!I52)</f>
        <v/>
      </c>
      <c r="K567" s="232" t="str">
        <f>IF('LANDSCAPE&amp;IRRIG'!J52="","",'LANDSCAPE&amp;IRRIG'!J52)</f>
        <v/>
      </c>
      <c r="L567" s="232" t="str">
        <f>IF('LANDSCAPE&amp;IRRIG'!K52="","",'LANDSCAPE&amp;IRRIG'!K52)</f>
        <v/>
      </c>
      <c r="M567" s="232" t="str">
        <f>IF('LANDSCAPE&amp;IRRIG'!L52="","",'LANDSCAPE&amp;IRRIG'!L52)</f>
        <v/>
      </c>
      <c r="N567" s="232" t="str">
        <f>IF('LANDSCAPE&amp;IRRIG'!M52="","",'LANDSCAPE&amp;IRRIG'!M52)</f>
        <v/>
      </c>
      <c r="O567" s="232" t="str">
        <f>IF('LANDSCAPE&amp;IRRIG'!N52="","",'LANDSCAPE&amp;IRRIG'!N52)</f>
        <v/>
      </c>
      <c r="P567" s="232" t="str">
        <f>IF('LANDSCAPE&amp;IRRIG'!O52="","",'LANDSCAPE&amp;IRRIG'!O52)</f>
        <v/>
      </c>
      <c r="Q567" s="232" t="str">
        <f>IF('LANDSCAPE&amp;IRRIG'!P52="","",'LANDSCAPE&amp;IRRIG'!P52)</f>
        <v/>
      </c>
      <c r="R567" s="232" t="str">
        <f>IF('LANDSCAPE&amp;IRRIG'!Q52="","",'LANDSCAPE&amp;IRRIG'!Q52)</f>
        <v/>
      </c>
      <c r="S567" s="232" t="str">
        <f>IF('LANDSCAPE&amp;IRRIG'!R52="","",'LANDSCAPE&amp;IRRIG'!R52)</f>
        <v/>
      </c>
      <c r="T567" s="232" t="str">
        <f>IF('LANDSCAPE&amp;IRRIG'!S52="","",'LANDSCAPE&amp;IRRIG'!S52)</f>
        <v/>
      </c>
      <c r="U567" s="232"/>
      <c r="V567" s="232"/>
      <c r="W567" s="232"/>
      <c r="X567" s="232"/>
      <c r="Y567" s="232"/>
      <c r="Z567" s="232"/>
      <c r="AA567" s="221" t="str">
        <f>IF('LANDSCAPE&amp;IRRIG'!AA52="","",'LANDSCAPE&amp;IRRIG'!AA52)</f>
        <v/>
      </c>
      <c r="AB567" s="222" t="str">
        <f>IF('LANDSCAPE&amp;IRRIG'!Z52="","",'LANDSCAPE&amp;IRRIG'!Z52)</f>
        <v/>
      </c>
      <c r="AC567" s="222" t="str">
        <f>IF('LANDSCAPE&amp;IRRIG'!AB52="","",'LANDSCAPE&amp;IRRIG'!AB52)</f>
        <v/>
      </c>
      <c r="AD567" s="223" t="str">
        <f>IF('LANDSCAPE&amp;IRRIG'!AC52="","",'LANDSCAPE&amp;IRRIG'!AC52)</f>
        <v/>
      </c>
      <c r="AE567" s="224" t="str">
        <f>IF('LANDSCAPE&amp;IRRIG'!AD52="","",'LANDSCAPE&amp;IRRIG'!AD52)</f>
        <v/>
      </c>
      <c r="AF567" s="257" t="str">
        <f>IF('LANDSCAPE&amp;IRRIG'!AE52="","",'LANDSCAPE&amp;IRRIG'!AE52)</f>
        <v/>
      </c>
    </row>
    <row r="568" spans="1:32" x14ac:dyDescent="0.15">
      <c r="A568" s="313" t="str">
        <f>IF('LANDSCAPE&amp;IRRIG'!AE53="","","Print")</f>
        <v/>
      </c>
      <c r="B568" s="236" t="str">
        <f>IF('LANDSCAPE&amp;IRRIG'!A53="","",'LANDSCAPE&amp;IRRIG'!A53)</f>
        <v>ADDITIONAL ITEM</v>
      </c>
      <c r="C568" s="232" t="str">
        <f>IF('LANDSCAPE&amp;IRRIG'!B53="","",'LANDSCAPE&amp;IRRIG'!B53)</f>
        <v>XX</v>
      </c>
      <c r="D568" s="232" t="str">
        <f>IF('LANDSCAPE&amp;IRRIG'!C53="","",'LANDSCAPE&amp;IRRIG'!C53)</f>
        <v/>
      </c>
      <c r="E568" s="232" t="str">
        <f>IF('LANDSCAPE&amp;IRRIG'!D53="","",'LANDSCAPE&amp;IRRIG'!D53)</f>
        <v/>
      </c>
      <c r="F568" s="232" t="str">
        <f>IF('LANDSCAPE&amp;IRRIG'!E53="","",'LANDSCAPE&amp;IRRIG'!E53)</f>
        <v/>
      </c>
      <c r="G568" s="232" t="str">
        <f>IF('LANDSCAPE&amp;IRRIG'!F53="","",'LANDSCAPE&amp;IRRIG'!F53)</f>
        <v/>
      </c>
      <c r="H568" s="232" t="str">
        <f>IF('LANDSCAPE&amp;IRRIG'!G53="","",'LANDSCAPE&amp;IRRIG'!G53)</f>
        <v/>
      </c>
      <c r="I568" s="232" t="str">
        <f>IF('LANDSCAPE&amp;IRRIG'!H53="","",'LANDSCAPE&amp;IRRIG'!H53)</f>
        <v/>
      </c>
      <c r="J568" s="232" t="str">
        <f>IF('LANDSCAPE&amp;IRRIG'!I53="","",'LANDSCAPE&amp;IRRIG'!I53)</f>
        <v/>
      </c>
      <c r="K568" s="232" t="str">
        <f>IF('LANDSCAPE&amp;IRRIG'!J53="","",'LANDSCAPE&amp;IRRIG'!J53)</f>
        <v/>
      </c>
      <c r="L568" s="232" t="str">
        <f>IF('LANDSCAPE&amp;IRRIG'!K53="","",'LANDSCAPE&amp;IRRIG'!K53)</f>
        <v/>
      </c>
      <c r="M568" s="232" t="str">
        <f>IF('LANDSCAPE&amp;IRRIG'!L53="","",'LANDSCAPE&amp;IRRIG'!L53)</f>
        <v/>
      </c>
      <c r="N568" s="232" t="str">
        <f>IF('LANDSCAPE&amp;IRRIG'!M53="","",'LANDSCAPE&amp;IRRIG'!M53)</f>
        <v/>
      </c>
      <c r="O568" s="232" t="str">
        <f>IF('LANDSCAPE&amp;IRRIG'!N53="","",'LANDSCAPE&amp;IRRIG'!N53)</f>
        <v/>
      </c>
      <c r="P568" s="232" t="str">
        <f>IF('LANDSCAPE&amp;IRRIG'!O53="","",'LANDSCAPE&amp;IRRIG'!O53)</f>
        <v/>
      </c>
      <c r="Q568" s="232" t="str">
        <f>IF('LANDSCAPE&amp;IRRIG'!P53="","",'LANDSCAPE&amp;IRRIG'!P53)</f>
        <v/>
      </c>
      <c r="R568" s="232" t="str">
        <f>IF('LANDSCAPE&amp;IRRIG'!Q53="","",'LANDSCAPE&amp;IRRIG'!Q53)</f>
        <v/>
      </c>
      <c r="S568" s="232" t="str">
        <f>IF('LANDSCAPE&amp;IRRIG'!R53="","",'LANDSCAPE&amp;IRRIG'!R53)</f>
        <v/>
      </c>
      <c r="T568" s="232" t="str">
        <f>IF('LANDSCAPE&amp;IRRIG'!S53="","",'LANDSCAPE&amp;IRRIG'!S53)</f>
        <v/>
      </c>
      <c r="U568" s="232"/>
      <c r="V568" s="232"/>
      <c r="W568" s="232"/>
      <c r="X568" s="232"/>
      <c r="Y568" s="232"/>
      <c r="Z568" s="232"/>
      <c r="AA568" s="221" t="str">
        <f>IF('LANDSCAPE&amp;IRRIG'!AA53="","",'LANDSCAPE&amp;IRRIG'!AA53)</f>
        <v/>
      </c>
      <c r="AB568" s="222" t="str">
        <f>IF('LANDSCAPE&amp;IRRIG'!Z53="","",'LANDSCAPE&amp;IRRIG'!Z53)</f>
        <v/>
      </c>
      <c r="AC568" s="222" t="str">
        <f>IF('LANDSCAPE&amp;IRRIG'!AB53="","",'LANDSCAPE&amp;IRRIG'!AB53)</f>
        <v/>
      </c>
      <c r="AD568" s="223" t="str">
        <f>IF('LANDSCAPE&amp;IRRIG'!AC53="","",'LANDSCAPE&amp;IRRIG'!AC53)</f>
        <v/>
      </c>
      <c r="AE568" s="224" t="str">
        <f>IF('LANDSCAPE&amp;IRRIG'!AD53="","",'LANDSCAPE&amp;IRRIG'!AD53)</f>
        <v/>
      </c>
      <c r="AF568" s="257" t="str">
        <f>IF('LANDSCAPE&amp;IRRIG'!AE53="","",'LANDSCAPE&amp;IRRIG'!AE53)</f>
        <v/>
      </c>
    </row>
    <row r="569" spans="1:32" x14ac:dyDescent="0.15">
      <c r="A569" s="313" t="str">
        <f>IF('LANDSCAPE&amp;IRRIG'!AE54="","","Print")</f>
        <v/>
      </c>
      <c r="B569" s="236" t="str">
        <f>IF('LANDSCAPE&amp;IRRIG'!A54="","",'LANDSCAPE&amp;IRRIG'!A54)</f>
        <v>ADDITIONAL ITEM</v>
      </c>
      <c r="C569" s="232" t="str">
        <f>IF('LANDSCAPE&amp;IRRIG'!B54="","",'LANDSCAPE&amp;IRRIG'!B54)</f>
        <v>XX</v>
      </c>
      <c r="D569" s="232" t="str">
        <f>IF('LANDSCAPE&amp;IRRIG'!C54="","",'LANDSCAPE&amp;IRRIG'!C54)</f>
        <v/>
      </c>
      <c r="E569" s="232" t="str">
        <f>IF('LANDSCAPE&amp;IRRIG'!D54="","",'LANDSCAPE&amp;IRRIG'!D54)</f>
        <v/>
      </c>
      <c r="F569" s="232" t="str">
        <f>IF('LANDSCAPE&amp;IRRIG'!E54="","",'LANDSCAPE&amp;IRRIG'!E54)</f>
        <v/>
      </c>
      <c r="G569" s="232" t="str">
        <f>IF('LANDSCAPE&amp;IRRIG'!F54="","",'LANDSCAPE&amp;IRRIG'!F54)</f>
        <v/>
      </c>
      <c r="H569" s="232" t="str">
        <f>IF('LANDSCAPE&amp;IRRIG'!G54="","",'LANDSCAPE&amp;IRRIG'!G54)</f>
        <v/>
      </c>
      <c r="I569" s="232" t="str">
        <f>IF('LANDSCAPE&amp;IRRIG'!H54="","",'LANDSCAPE&amp;IRRIG'!H54)</f>
        <v/>
      </c>
      <c r="J569" s="232" t="str">
        <f>IF('LANDSCAPE&amp;IRRIG'!I54="","",'LANDSCAPE&amp;IRRIG'!I54)</f>
        <v/>
      </c>
      <c r="K569" s="232" t="str">
        <f>IF('LANDSCAPE&amp;IRRIG'!J54="","",'LANDSCAPE&amp;IRRIG'!J54)</f>
        <v/>
      </c>
      <c r="L569" s="232" t="str">
        <f>IF('LANDSCAPE&amp;IRRIG'!K54="","",'LANDSCAPE&amp;IRRIG'!K54)</f>
        <v/>
      </c>
      <c r="M569" s="232" t="str">
        <f>IF('LANDSCAPE&amp;IRRIG'!L54="","",'LANDSCAPE&amp;IRRIG'!L54)</f>
        <v/>
      </c>
      <c r="N569" s="232" t="str">
        <f>IF('LANDSCAPE&amp;IRRIG'!M54="","",'LANDSCAPE&amp;IRRIG'!M54)</f>
        <v/>
      </c>
      <c r="O569" s="232" t="str">
        <f>IF('LANDSCAPE&amp;IRRIG'!N54="","",'LANDSCAPE&amp;IRRIG'!N54)</f>
        <v/>
      </c>
      <c r="P569" s="232" t="str">
        <f>IF('LANDSCAPE&amp;IRRIG'!O54="","",'LANDSCAPE&amp;IRRIG'!O54)</f>
        <v/>
      </c>
      <c r="Q569" s="232" t="str">
        <f>IF('LANDSCAPE&amp;IRRIG'!P54="","",'LANDSCAPE&amp;IRRIG'!P54)</f>
        <v/>
      </c>
      <c r="R569" s="232" t="str">
        <f>IF('LANDSCAPE&amp;IRRIG'!Q54="","",'LANDSCAPE&amp;IRRIG'!Q54)</f>
        <v/>
      </c>
      <c r="S569" s="232" t="str">
        <f>IF('LANDSCAPE&amp;IRRIG'!R54="","",'LANDSCAPE&amp;IRRIG'!R54)</f>
        <v/>
      </c>
      <c r="T569" s="232" t="str">
        <f>IF('LANDSCAPE&amp;IRRIG'!S54="","",'LANDSCAPE&amp;IRRIG'!S54)</f>
        <v/>
      </c>
      <c r="U569" s="232"/>
      <c r="V569" s="232"/>
      <c r="W569" s="232"/>
      <c r="X569" s="232"/>
      <c r="Y569" s="232"/>
      <c r="Z569" s="232"/>
      <c r="AA569" s="221" t="str">
        <f>IF('LANDSCAPE&amp;IRRIG'!AA54="","",'LANDSCAPE&amp;IRRIG'!AA54)</f>
        <v/>
      </c>
      <c r="AB569" s="222" t="str">
        <f>IF('LANDSCAPE&amp;IRRIG'!Z54="","",'LANDSCAPE&amp;IRRIG'!Z54)</f>
        <v/>
      </c>
      <c r="AC569" s="222" t="str">
        <f>IF('LANDSCAPE&amp;IRRIG'!AB54="","",'LANDSCAPE&amp;IRRIG'!AB54)</f>
        <v/>
      </c>
      <c r="AD569" s="223" t="str">
        <f>IF('LANDSCAPE&amp;IRRIG'!AC54="","",'LANDSCAPE&amp;IRRIG'!AC54)</f>
        <v/>
      </c>
      <c r="AE569" s="224" t="str">
        <f>IF('LANDSCAPE&amp;IRRIG'!AD54="","",'LANDSCAPE&amp;IRRIG'!AD54)</f>
        <v/>
      </c>
      <c r="AF569" s="257" t="str">
        <f>IF('LANDSCAPE&amp;IRRIG'!AE54="","",'LANDSCAPE&amp;IRRIG'!AE54)</f>
        <v/>
      </c>
    </row>
    <row r="570" spans="1:32" x14ac:dyDescent="0.15">
      <c r="A570" s="313" t="str">
        <f>IF('LANDSCAPE&amp;IRRIG'!AE55="","","Print")</f>
        <v/>
      </c>
      <c r="B570" s="236" t="str">
        <f>IF('LANDSCAPE&amp;IRRIG'!A55="","",'LANDSCAPE&amp;IRRIG'!A55)</f>
        <v>ADDITIONAL ITEM</v>
      </c>
      <c r="C570" s="232" t="str">
        <f>IF('LANDSCAPE&amp;IRRIG'!B55="","",'LANDSCAPE&amp;IRRIG'!B55)</f>
        <v>XX</v>
      </c>
      <c r="D570" s="232" t="str">
        <f>IF('LANDSCAPE&amp;IRRIG'!C55="","",'LANDSCAPE&amp;IRRIG'!C55)</f>
        <v/>
      </c>
      <c r="E570" s="232" t="str">
        <f>IF('LANDSCAPE&amp;IRRIG'!D55="","",'LANDSCAPE&amp;IRRIG'!D55)</f>
        <v/>
      </c>
      <c r="F570" s="232" t="str">
        <f>IF('LANDSCAPE&amp;IRRIG'!E55="","",'LANDSCAPE&amp;IRRIG'!E55)</f>
        <v/>
      </c>
      <c r="G570" s="232" t="str">
        <f>IF('LANDSCAPE&amp;IRRIG'!F55="","",'LANDSCAPE&amp;IRRIG'!F55)</f>
        <v/>
      </c>
      <c r="H570" s="232" t="str">
        <f>IF('LANDSCAPE&amp;IRRIG'!G55="","",'LANDSCAPE&amp;IRRIG'!G55)</f>
        <v/>
      </c>
      <c r="I570" s="232" t="str">
        <f>IF('LANDSCAPE&amp;IRRIG'!H55="","",'LANDSCAPE&amp;IRRIG'!H55)</f>
        <v/>
      </c>
      <c r="J570" s="232" t="str">
        <f>IF('LANDSCAPE&amp;IRRIG'!I55="","",'LANDSCAPE&amp;IRRIG'!I55)</f>
        <v/>
      </c>
      <c r="K570" s="232" t="str">
        <f>IF('LANDSCAPE&amp;IRRIG'!J55="","",'LANDSCAPE&amp;IRRIG'!J55)</f>
        <v/>
      </c>
      <c r="L570" s="232" t="str">
        <f>IF('LANDSCAPE&amp;IRRIG'!K55="","",'LANDSCAPE&amp;IRRIG'!K55)</f>
        <v/>
      </c>
      <c r="M570" s="232" t="str">
        <f>IF('LANDSCAPE&amp;IRRIG'!L55="","",'LANDSCAPE&amp;IRRIG'!L55)</f>
        <v/>
      </c>
      <c r="N570" s="232" t="str">
        <f>IF('LANDSCAPE&amp;IRRIG'!M55="","",'LANDSCAPE&amp;IRRIG'!M55)</f>
        <v/>
      </c>
      <c r="O570" s="232" t="str">
        <f>IF('LANDSCAPE&amp;IRRIG'!N55="","",'LANDSCAPE&amp;IRRIG'!N55)</f>
        <v/>
      </c>
      <c r="P570" s="232" t="str">
        <f>IF('LANDSCAPE&amp;IRRIG'!O55="","",'LANDSCAPE&amp;IRRIG'!O55)</f>
        <v/>
      </c>
      <c r="Q570" s="232" t="str">
        <f>IF('LANDSCAPE&amp;IRRIG'!P55="","",'LANDSCAPE&amp;IRRIG'!P55)</f>
        <v/>
      </c>
      <c r="R570" s="232" t="str">
        <f>IF('LANDSCAPE&amp;IRRIG'!Q55="","",'LANDSCAPE&amp;IRRIG'!Q55)</f>
        <v/>
      </c>
      <c r="S570" s="232" t="str">
        <f>IF('LANDSCAPE&amp;IRRIG'!R55="","",'LANDSCAPE&amp;IRRIG'!R55)</f>
        <v/>
      </c>
      <c r="T570" s="232" t="str">
        <f>IF('LANDSCAPE&amp;IRRIG'!S55="","",'LANDSCAPE&amp;IRRIG'!S55)</f>
        <v/>
      </c>
      <c r="U570" s="232"/>
      <c r="V570" s="232"/>
      <c r="W570" s="232"/>
      <c r="X570" s="232"/>
      <c r="Y570" s="232"/>
      <c r="Z570" s="232"/>
      <c r="AA570" s="221" t="str">
        <f>IF('LANDSCAPE&amp;IRRIG'!AA55="","",'LANDSCAPE&amp;IRRIG'!AA55)</f>
        <v/>
      </c>
      <c r="AB570" s="222" t="str">
        <f>IF('LANDSCAPE&amp;IRRIG'!Z55="","",'LANDSCAPE&amp;IRRIG'!Z55)</f>
        <v/>
      </c>
      <c r="AC570" s="222" t="str">
        <f>IF('LANDSCAPE&amp;IRRIG'!AB55="","",'LANDSCAPE&amp;IRRIG'!AB55)</f>
        <v/>
      </c>
      <c r="AD570" s="223" t="str">
        <f>IF('LANDSCAPE&amp;IRRIG'!AC55="","",'LANDSCAPE&amp;IRRIG'!AC55)</f>
        <v/>
      </c>
      <c r="AE570" s="224" t="str">
        <f>IF('LANDSCAPE&amp;IRRIG'!AD55="","",'LANDSCAPE&amp;IRRIG'!AD55)</f>
        <v/>
      </c>
      <c r="AF570" s="257" t="str">
        <f>IF('LANDSCAPE&amp;IRRIG'!AE55="","",'LANDSCAPE&amp;IRRIG'!AE55)</f>
        <v/>
      </c>
    </row>
    <row r="571" spans="1:32" x14ac:dyDescent="0.15">
      <c r="A571" s="313" t="str">
        <f>IF('LANDSCAPE&amp;IRRIG'!AE56="","","Print")</f>
        <v/>
      </c>
      <c r="B571" s="236" t="str">
        <f>IF('LANDSCAPE&amp;IRRIG'!A56="","",'LANDSCAPE&amp;IRRIG'!A56)</f>
        <v>ADDITIONAL ITEM</v>
      </c>
      <c r="C571" s="232" t="str">
        <f>IF('LANDSCAPE&amp;IRRIG'!B56="","",'LANDSCAPE&amp;IRRIG'!B56)</f>
        <v>XX</v>
      </c>
      <c r="D571" s="232" t="str">
        <f>IF('LANDSCAPE&amp;IRRIG'!C56="","",'LANDSCAPE&amp;IRRIG'!C56)</f>
        <v/>
      </c>
      <c r="E571" s="232" t="str">
        <f>IF('LANDSCAPE&amp;IRRIG'!D56="","",'LANDSCAPE&amp;IRRIG'!D56)</f>
        <v/>
      </c>
      <c r="F571" s="232" t="str">
        <f>IF('LANDSCAPE&amp;IRRIG'!E56="","",'LANDSCAPE&amp;IRRIG'!E56)</f>
        <v/>
      </c>
      <c r="G571" s="232" t="str">
        <f>IF('LANDSCAPE&amp;IRRIG'!F56="","",'LANDSCAPE&amp;IRRIG'!F56)</f>
        <v/>
      </c>
      <c r="H571" s="232" t="str">
        <f>IF('LANDSCAPE&amp;IRRIG'!G56="","",'LANDSCAPE&amp;IRRIG'!G56)</f>
        <v/>
      </c>
      <c r="I571" s="232" t="str">
        <f>IF('LANDSCAPE&amp;IRRIG'!H56="","",'LANDSCAPE&amp;IRRIG'!H56)</f>
        <v/>
      </c>
      <c r="J571" s="232" t="str">
        <f>IF('LANDSCAPE&amp;IRRIG'!I56="","",'LANDSCAPE&amp;IRRIG'!I56)</f>
        <v/>
      </c>
      <c r="K571" s="232" t="str">
        <f>IF('LANDSCAPE&amp;IRRIG'!J56="","",'LANDSCAPE&amp;IRRIG'!J56)</f>
        <v/>
      </c>
      <c r="L571" s="232" t="str">
        <f>IF('LANDSCAPE&amp;IRRIG'!K56="","",'LANDSCAPE&amp;IRRIG'!K56)</f>
        <v/>
      </c>
      <c r="M571" s="232" t="str">
        <f>IF('LANDSCAPE&amp;IRRIG'!L56="","",'LANDSCAPE&amp;IRRIG'!L56)</f>
        <v/>
      </c>
      <c r="N571" s="232" t="str">
        <f>IF('LANDSCAPE&amp;IRRIG'!M56="","",'LANDSCAPE&amp;IRRIG'!M56)</f>
        <v/>
      </c>
      <c r="O571" s="232" t="str">
        <f>IF('LANDSCAPE&amp;IRRIG'!N56="","",'LANDSCAPE&amp;IRRIG'!N56)</f>
        <v/>
      </c>
      <c r="P571" s="232" t="str">
        <f>IF('LANDSCAPE&amp;IRRIG'!O56="","",'LANDSCAPE&amp;IRRIG'!O56)</f>
        <v/>
      </c>
      <c r="Q571" s="232" t="str">
        <f>IF('LANDSCAPE&amp;IRRIG'!P56="","",'LANDSCAPE&amp;IRRIG'!P56)</f>
        <v/>
      </c>
      <c r="R571" s="232" t="str">
        <f>IF('LANDSCAPE&amp;IRRIG'!Q56="","",'LANDSCAPE&amp;IRRIG'!Q56)</f>
        <v/>
      </c>
      <c r="S571" s="232" t="str">
        <f>IF('LANDSCAPE&amp;IRRIG'!R56="","",'LANDSCAPE&amp;IRRIG'!R56)</f>
        <v/>
      </c>
      <c r="T571" s="232" t="str">
        <f>IF('LANDSCAPE&amp;IRRIG'!S56="","",'LANDSCAPE&amp;IRRIG'!S56)</f>
        <v/>
      </c>
      <c r="U571" s="232"/>
      <c r="V571" s="232"/>
      <c r="W571" s="232"/>
      <c r="X571" s="232"/>
      <c r="Y571" s="232"/>
      <c r="Z571" s="232"/>
      <c r="AA571" s="221" t="str">
        <f>IF('LANDSCAPE&amp;IRRIG'!AA56="","",'LANDSCAPE&amp;IRRIG'!AA56)</f>
        <v/>
      </c>
      <c r="AB571" s="222" t="str">
        <f>IF('LANDSCAPE&amp;IRRIG'!Z56="","",'LANDSCAPE&amp;IRRIG'!Z56)</f>
        <v/>
      </c>
      <c r="AC571" s="222" t="str">
        <f>IF('LANDSCAPE&amp;IRRIG'!AB56="","",'LANDSCAPE&amp;IRRIG'!AB56)</f>
        <v/>
      </c>
      <c r="AD571" s="223" t="str">
        <f>IF('LANDSCAPE&amp;IRRIG'!AC56="","",'LANDSCAPE&amp;IRRIG'!AC56)</f>
        <v/>
      </c>
      <c r="AE571" s="224" t="str">
        <f>IF('LANDSCAPE&amp;IRRIG'!AD56="","",'LANDSCAPE&amp;IRRIG'!AD56)</f>
        <v/>
      </c>
      <c r="AF571" s="257" t="str">
        <f>IF('LANDSCAPE&amp;IRRIG'!AE56="","",'LANDSCAPE&amp;IRRIG'!AE56)</f>
        <v/>
      </c>
    </row>
    <row r="572" spans="1:32" x14ac:dyDescent="0.15">
      <c r="A572" s="313" t="str">
        <f>IF(AF572&gt;0,"Print","")</f>
        <v/>
      </c>
      <c r="B572" s="237"/>
      <c r="C572" s="238"/>
      <c r="D572" s="238"/>
      <c r="E572" s="238"/>
      <c r="F572" s="238"/>
      <c r="G572" s="238"/>
      <c r="H572" s="238"/>
      <c r="I572" s="238"/>
      <c r="J572" s="238"/>
      <c r="K572" s="238"/>
      <c r="L572" s="238"/>
      <c r="M572" s="238"/>
      <c r="N572" s="238"/>
      <c r="O572" s="238"/>
      <c r="P572" s="238"/>
      <c r="Q572" s="238"/>
      <c r="R572" s="238"/>
      <c r="S572" s="238"/>
      <c r="T572" s="238"/>
      <c r="U572" s="238"/>
      <c r="V572" s="238"/>
      <c r="W572" s="238"/>
      <c r="X572" s="238"/>
      <c r="Y572" s="238"/>
      <c r="Z572" s="238"/>
      <c r="AA572" s="227"/>
      <c r="AB572" s="238"/>
      <c r="AC572" s="238"/>
      <c r="AD572" s="373"/>
      <c r="AE572" s="378" t="str">
        <f>IF('LANDSCAPE&amp;IRRIG'!AD57="","",'LANDSCAPE&amp;IRRIG'!AD57)</f>
        <v>SUBTOTAL:</v>
      </c>
      <c r="AF572" s="374" t="str">
        <f>IF('LANDSCAPE&amp;IRRIG'!AE57="","",'LANDSCAPE&amp;IRRIG'!AE57)</f>
        <v/>
      </c>
    </row>
    <row r="573" spans="1:32" x14ac:dyDescent="0.15">
      <c r="A573" s="313" t="str">
        <f>IF(AF572&gt;0,"Print","")</f>
        <v/>
      </c>
      <c r="B573" s="239"/>
      <c r="C573" s="240"/>
      <c r="D573" s="240"/>
      <c r="E573" s="240"/>
      <c r="F573" s="240"/>
      <c r="G573" s="240"/>
      <c r="H573" s="240"/>
      <c r="I573" s="240"/>
      <c r="J573" s="240"/>
      <c r="K573" s="240"/>
      <c r="L573" s="240"/>
      <c r="M573" s="240"/>
      <c r="N573" s="240"/>
      <c r="O573" s="240"/>
      <c r="P573" s="240"/>
      <c r="Q573" s="240"/>
      <c r="R573" s="240"/>
      <c r="S573" s="240"/>
      <c r="T573" s="240"/>
      <c r="U573" s="240"/>
      <c r="V573" s="240"/>
      <c r="W573" s="240"/>
      <c r="X573" s="240"/>
      <c r="Y573" s="240"/>
      <c r="Z573" s="240"/>
      <c r="AA573" s="194"/>
      <c r="AB573" s="240"/>
      <c r="AC573" s="240"/>
      <c r="AD573" s="211"/>
      <c r="AE573" s="212"/>
      <c r="AF573" s="374"/>
    </row>
    <row r="574" spans="1:32" x14ac:dyDescent="0.25">
      <c r="A574" s="313" t="str">
        <f>IF(AF574&gt;0,"Print","")</f>
        <v/>
      </c>
      <c r="B574" s="239"/>
      <c r="C574" s="240"/>
      <c r="D574" s="240"/>
      <c r="E574" s="240"/>
      <c r="F574" s="240"/>
      <c r="G574" s="240"/>
      <c r="H574" s="240"/>
      <c r="I574" s="240"/>
      <c r="J574" s="240"/>
      <c r="K574" s="240"/>
      <c r="L574" s="240"/>
      <c r="M574" s="240"/>
      <c r="N574" s="240"/>
      <c r="O574" s="240"/>
      <c r="P574" s="240"/>
      <c r="Q574" s="240"/>
      <c r="R574" s="240"/>
      <c r="S574" s="240"/>
      <c r="T574" s="240"/>
      <c r="U574" s="240"/>
      <c r="V574" s="240"/>
      <c r="W574" s="240"/>
      <c r="X574" s="240"/>
      <c r="Y574" s="240"/>
      <c r="Z574" s="240"/>
      <c r="AA574" s="194"/>
      <c r="AB574" s="240"/>
      <c r="AC574" s="240"/>
      <c r="AE574" s="263" t="s">
        <v>269</v>
      </c>
      <c r="AF574" s="344">
        <f>'LANDSCAPE&amp;IRRIG'!AE13</f>
        <v>0</v>
      </c>
    </row>
    <row r="575" spans="1:32" x14ac:dyDescent="0.15">
      <c r="A575" s="313" t="str">
        <f>IF(AF574&gt;0,"Print","")</f>
        <v/>
      </c>
      <c r="B575" s="230"/>
      <c r="C575" s="193"/>
      <c r="D575" s="193"/>
      <c r="E575" s="193"/>
      <c r="F575" s="193"/>
      <c r="G575" s="193"/>
      <c r="H575" s="193"/>
      <c r="I575" s="193"/>
      <c r="J575" s="193"/>
      <c r="K575" s="193"/>
      <c r="L575" s="193"/>
      <c r="M575" s="193"/>
      <c r="N575" s="193"/>
      <c r="O575" s="193"/>
      <c r="P575" s="193"/>
      <c r="Q575" s="193"/>
      <c r="R575" s="193"/>
      <c r="S575" s="193"/>
      <c r="T575" s="193"/>
      <c r="U575" s="193"/>
      <c r="V575" s="193"/>
      <c r="W575" s="193"/>
      <c r="X575" s="193"/>
      <c r="Y575" s="193"/>
      <c r="Z575" s="193"/>
      <c r="AA575" s="194"/>
      <c r="AB575" s="193"/>
      <c r="AC575" s="193"/>
      <c r="AD575" s="132"/>
      <c r="AE575" s="132"/>
      <c r="AF575" s="379"/>
    </row>
    <row r="576" spans="1:32" ht="19.5" thickBot="1" x14ac:dyDescent="0.2">
      <c r="A576" s="313" t="str">
        <f>IF(AF678&gt;0,"Print","")</f>
        <v/>
      </c>
      <c r="B576" s="249" t="s">
        <v>487</v>
      </c>
      <c r="C576" s="206"/>
      <c r="D576" s="206"/>
      <c r="E576" s="207"/>
      <c r="F576" s="206"/>
      <c r="G576" s="208"/>
      <c r="H576" s="209"/>
      <c r="I576" s="208"/>
      <c r="J576" s="205"/>
      <c r="K576" s="206"/>
      <c r="L576" s="206"/>
      <c r="M576" s="207"/>
      <c r="N576" s="206"/>
      <c r="O576" s="208"/>
      <c r="P576" s="209"/>
      <c r="Q576" s="208"/>
      <c r="R576" s="205"/>
      <c r="S576" s="206"/>
      <c r="T576" s="206"/>
      <c r="U576" s="207"/>
      <c r="V576" s="206"/>
      <c r="W576" s="208"/>
      <c r="X576" s="209"/>
      <c r="Y576" s="208"/>
      <c r="Z576" s="205"/>
      <c r="AA576" s="206"/>
      <c r="AB576" s="206"/>
      <c r="AC576" s="207"/>
      <c r="AD576" s="206"/>
      <c r="AE576" s="208"/>
      <c r="AF576" s="254"/>
    </row>
    <row r="577" spans="1:32" ht="19.5" thickTop="1" x14ac:dyDescent="0.15">
      <c r="A577" s="313" t="str">
        <f>IF(AF599&gt;0,"Print","")</f>
        <v/>
      </c>
      <c r="B577" s="210"/>
      <c r="C577" s="193"/>
      <c r="D577" s="193"/>
      <c r="E577" s="193"/>
      <c r="F577" s="193"/>
      <c r="G577" s="193"/>
      <c r="H577" s="193"/>
      <c r="I577" s="193"/>
      <c r="J577" s="193"/>
      <c r="K577" s="193"/>
      <c r="L577" s="193"/>
      <c r="M577" s="193"/>
      <c r="N577" s="193"/>
      <c r="O577" s="193"/>
      <c r="P577" s="193"/>
      <c r="Q577" s="193"/>
      <c r="R577" s="193"/>
      <c r="S577" s="193"/>
      <c r="T577" s="193"/>
      <c r="U577" s="193"/>
      <c r="V577" s="193"/>
      <c r="W577" s="193"/>
      <c r="X577" s="193"/>
      <c r="Y577" s="193"/>
      <c r="Z577" s="193"/>
      <c r="AA577" s="194"/>
      <c r="AB577" s="193"/>
      <c r="AC577" s="193"/>
      <c r="AD577" s="211"/>
      <c r="AE577" s="212"/>
      <c r="AF577" s="255"/>
    </row>
    <row r="578" spans="1:32" x14ac:dyDescent="0.15">
      <c r="A578" s="313" t="str">
        <f>IF(AF599&gt;0,"Print","")</f>
        <v/>
      </c>
      <c r="B578" s="213" t="s">
        <v>453</v>
      </c>
      <c r="C578" s="214"/>
      <c r="D578" s="214"/>
      <c r="E578" s="214"/>
      <c r="F578" s="214"/>
      <c r="G578" s="214"/>
      <c r="H578" s="214"/>
      <c r="I578" s="214"/>
      <c r="J578" s="214"/>
      <c r="K578" s="214"/>
      <c r="L578" s="214"/>
      <c r="M578" s="214"/>
      <c r="N578" s="214"/>
      <c r="O578" s="214"/>
      <c r="P578" s="214"/>
      <c r="Q578" s="214"/>
      <c r="R578" s="214"/>
      <c r="S578" s="214"/>
      <c r="T578" s="214"/>
      <c r="U578" s="214"/>
      <c r="V578" s="214"/>
      <c r="W578" s="214"/>
      <c r="X578" s="214"/>
      <c r="Y578" s="214"/>
      <c r="Z578" s="214"/>
      <c r="AA578" s="215"/>
      <c r="AB578" s="214"/>
      <c r="AC578" s="214"/>
      <c r="AD578" s="216"/>
      <c r="AE578" s="216"/>
      <c r="AF578" s="256"/>
    </row>
    <row r="579" spans="1:32" x14ac:dyDescent="0.15">
      <c r="A579" s="313" t="str">
        <f>IF('PVT DRAINAGE'!AE20="","","Print")</f>
        <v/>
      </c>
      <c r="B579" s="448" t="str">
        <f>IF('PVT DRAINAGE'!A20="","",'PVT DRAINAGE'!A20)</f>
        <v>12" RCP STORM DRAIN</v>
      </c>
      <c r="C579" s="221" t="str">
        <f>IF('PVT DRAINAGE'!B20="","",'PVT DRAINAGE'!B20)</f>
        <v>LF</v>
      </c>
      <c r="D579" s="219" t="s">
        <v>486</v>
      </c>
      <c r="E579" s="219" t="s">
        <v>486</v>
      </c>
      <c r="F579" s="219" t="s">
        <v>486</v>
      </c>
      <c r="G579" s="219" t="s">
        <v>486</v>
      </c>
      <c r="H579" s="219" t="s">
        <v>486</v>
      </c>
      <c r="I579" s="219" t="s">
        <v>486</v>
      </c>
      <c r="J579" s="219" t="s">
        <v>486</v>
      </c>
      <c r="K579" s="219" t="s">
        <v>486</v>
      </c>
      <c r="L579" s="219" t="s">
        <v>486</v>
      </c>
      <c r="M579" s="219" t="s">
        <v>486</v>
      </c>
      <c r="N579" s="219" t="s">
        <v>486</v>
      </c>
      <c r="O579" s="219" t="s">
        <v>486</v>
      </c>
      <c r="P579" s="219" t="s">
        <v>486</v>
      </c>
      <c r="Q579" s="219" t="s">
        <v>486</v>
      </c>
      <c r="R579" s="219" t="s">
        <v>486</v>
      </c>
      <c r="S579" s="219" t="s">
        <v>486</v>
      </c>
      <c r="T579" s="219" t="s">
        <v>486</v>
      </c>
      <c r="U579" s="219"/>
      <c r="V579" s="219"/>
      <c r="W579" s="219"/>
      <c r="X579" s="219"/>
      <c r="Y579" s="219"/>
      <c r="Z579" s="219"/>
      <c r="AA579" s="233" t="str">
        <f>IF('PVT DRAINAGE'!AA20="","",'PVT DRAINAGE'!AA20)</f>
        <v xml:space="preserve"> </v>
      </c>
      <c r="AB579" s="233" t="str">
        <f>IF('LANDSCAPE&amp;IRRIG'!Z64="","",'LANDSCAPE&amp;IRRIG'!Z64)</f>
        <v/>
      </c>
      <c r="AC579" s="233" t="str">
        <f>IF('PVT DRAINAGE'!AB20="","",'PVT DRAINAGE'!AB20)</f>
        <v/>
      </c>
      <c r="AD579" s="223">
        <f>IF('PVT DRAINAGE'!AC20="","",'PVT DRAINAGE'!AC20)</f>
        <v>78</v>
      </c>
      <c r="AE579" s="224" t="str">
        <f>IF('PVT DRAINAGE'!AD20="","",'PVT DRAINAGE'!AD20)</f>
        <v/>
      </c>
      <c r="AF579" s="449" t="str">
        <f>IF('PVT DRAINAGE'!AE20="","",'PVT DRAINAGE'!AE20)</f>
        <v/>
      </c>
    </row>
    <row r="580" spans="1:32" x14ac:dyDescent="0.15">
      <c r="A580" s="313" t="str">
        <f>IF('PVT DRAINAGE'!AE21="","","Print")</f>
        <v/>
      </c>
      <c r="B580" s="448" t="str">
        <f>IF('PVT DRAINAGE'!A21="","",'PVT DRAINAGE'!A21)</f>
        <v>18" RCP STORM DRAIN</v>
      </c>
      <c r="C580" s="221" t="str">
        <f>IF('PVT DRAINAGE'!B21="","",'PVT DRAINAGE'!B21)</f>
        <v>LF</v>
      </c>
      <c r="D580" s="219" t="s">
        <v>486</v>
      </c>
      <c r="E580" s="219" t="s">
        <v>486</v>
      </c>
      <c r="F580" s="219" t="s">
        <v>486</v>
      </c>
      <c r="G580" s="219" t="s">
        <v>486</v>
      </c>
      <c r="H580" s="219" t="s">
        <v>486</v>
      </c>
      <c r="I580" s="219" t="s">
        <v>486</v>
      </c>
      <c r="J580" s="219" t="s">
        <v>486</v>
      </c>
      <c r="K580" s="219" t="s">
        <v>486</v>
      </c>
      <c r="L580" s="219" t="s">
        <v>486</v>
      </c>
      <c r="M580" s="219" t="s">
        <v>486</v>
      </c>
      <c r="N580" s="219" t="s">
        <v>486</v>
      </c>
      <c r="O580" s="219" t="s">
        <v>486</v>
      </c>
      <c r="P580" s="219" t="s">
        <v>486</v>
      </c>
      <c r="Q580" s="219" t="s">
        <v>486</v>
      </c>
      <c r="R580" s="219" t="s">
        <v>486</v>
      </c>
      <c r="S580" s="219" t="s">
        <v>486</v>
      </c>
      <c r="T580" s="219" t="s">
        <v>486</v>
      </c>
      <c r="U580" s="219"/>
      <c r="V580" s="219"/>
      <c r="W580" s="219"/>
      <c r="X580" s="219"/>
      <c r="Y580" s="219"/>
      <c r="Z580" s="219"/>
      <c r="AA580" s="233" t="str">
        <f>IF('PVT DRAINAGE'!AA21="","",'PVT DRAINAGE'!AA21)</f>
        <v xml:space="preserve"> </v>
      </c>
      <c r="AB580" s="233" t="str">
        <f>IF('LANDSCAPE&amp;IRRIG'!Z65="","",'LANDSCAPE&amp;IRRIG'!Z65)</f>
        <v/>
      </c>
      <c r="AC580" s="233" t="str">
        <f>IF('PVT DRAINAGE'!AB21="","",'PVT DRAINAGE'!AB21)</f>
        <v/>
      </c>
      <c r="AD580" s="223">
        <f>IF('PVT DRAINAGE'!AC21="","",'PVT DRAINAGE'!AC21)</f>
        <v>123.5</v>
      </c>
      <c r="AE580" s="224" t="str">
        <f>IF('PVT DRAINAGE'!AD21="","",'PVT DRAINAGE'!AD21)</f>
        <v/>
      </c>
      <c r="AF580" s="449" t="str">
        <f>IF('PVT DRAINAGE'!AE21="","",'PVT DRAINAGE'!AE21)</f>
        <v/>
      </c>
    </row>
    <row r="581" spans="1:32" x14ac:dyDescent="0.15">
      <c r="A581" s="313" t="str">
        <f>IF('PVT DRAINAGE'!AE22="","","Print")</f>
        <v/>
      </c>
      <c r="B581" s="448" t="str">
        <f>IF('PVT DRAINAGE'!A22="","",'PVT DRAINAGE'!A22)</f>
        <v>24" RCP STORM DRAIN</v>
      </c>
      <c r="C581" s="221" t="str">
        <f>IF('PVT DRAINAGE'!B22="","",'PVT DRAINAGE'!B22)</f>
        <v>LF</v>
      </c>
      <c r="D581" s="219" t="s">
        <v>486</v>
      </c>
      <c r="E581" s="219" t="s">
        <v>486</v>
      </c>
      <c r="F581" s="219" t="s">
        <v>486</v>
      </c>
      <c r="G581" s="219" t="s">
        <v>486</v>
      </c>
      <c r="H581" s="219" t="s">
        <v>486</v>
      </c>
      <c r="I581" s="219" t="s">
        <v>486</v>
      </c>
      <c r="J581" s="219" t="s">
        <v>486</v>
      </c>
      <c r="K581" s="219" t="s">
        <v>486</v>
      </c>
      <c r="L581" s="219" t="s">
        <v>486</v>
      </c>
      <c r="M581" s="219" t="s">
        <v>486</v>
      </c>
      <c r="N581" s="219" t="s">
        <v>486</v>
      </c>
      <c r="O581" s="219" t="s">
        <v>486</v>
      </c>
      <c r="P581" s="219" t="s">
        <v>486</v>
      </c>
      <c r="Q581" s="219" t="s">
        <v>486</v>
      </c>
      <c r="R581" s="219" t="s">
        <v>486</v>
      </c>
      <c r="S581" s="219" t="s">
        <v>486</v>
      </c>
      <c r="T581" s="219" t="s">
        <v>486</v>
      </c>
      <c r="U581" s="219"/>
      <c r="V581" s="219"/>
      <c r="W581" s="219"/>
      <c r="X581" s="219"/>
      <c r="Y581" s="219"/>
      <c r="Z581" s="219"/>
      <c r="AA581" s="233" t="str">
        <f>IF('PVT DRAINAGE'!AA22="","",'PVT DRAINAGE'!AA22)</f>
        <v/>
      </c>
      <c r="AB581" s="233" t="str">
        <f>IF('LANDSCAPE&amp;IRRIG'!Z66="","",'LANDSCAPE&amp;IRRIG'!Z66)</f>
        <v/>
      </c>
      <c r="AC581" s="233" t="str">
        <f>IF('PVT DRAINAGE'!AB22="","",'PVT DRAINAGE'!AB22)</f>
        <v/>
      </c>
      <c r="AD581" s="223">
        <f>IF('PVT DRAINAGE'!AC22="","",'PVT DRAINAGE'!AC22)</f>
        <v>143</v>
      </c>
      <c r="AE581" s="224" t="str">
        <f>IF('PVT DRAINAGE'!AD22="","",'PVT DRAINAGE'!AD22)</f>
        <v/>
      </c>
      <c r="AF581" s="449" t="str">
        <f>IF('PVT DRAINAGE'!AE22="","",'PVT DRAINAGE'!AE22)</f>
        <v/>
      </c>
    </row>
    <row r="582" spans="1:32" x14ac:dyDescent="0.15">
      <c r="A582" s="313" t="str">
        <f>IF('PVT DRAINAGE'!AE23="","","Print")</f>
        <v/>
      </c>
      <c r="B582" s="448" t="str">
        <f>IF('PVT DRAINAGE'!A23="","",'PVT DRAINAGE'!A23)</f>
        <v>30" RCP STORM DRAIN</v>
      </c>
      <c r="C582" s="221" t="str">
        <f>IF('PVT DRAINAGE'!B23="","",'PVT DRAINAGE'!B23)</f>
        <v>LF</v>
      </c>
      <c r="D582" s="219" t="s">
        <v>486</v>
      </c>
      <c r="E582" s="219" t="s">
        <v>486</v>
      </c>
      <c r="F582" s="219" t="s">
        <v>486</v>
      </c>
      <c r="G582" s="219" t="s">
        <v>486</v>
      </c>
      <c r="H582" s="219" t="s">
        <v>486</v>
      </c>
      <c r="I582" s="219" t="s">
        <v>486</v>
      </c>
      <c r="J582" s="219" t="s">
        <v>486</v>
      </c>
      <c r="K582" s="219" t="s">
        <v>486</v>
      </c>
      <c r="L582" s="219" t="s">
        <v>486</v>
      </c>
      <c r="M582" s="219" t="s">
        <v>486</v>
      </c>
      <c r="N582" s="219" t="s">
        <v>486</v>
      </c>
      <c r="O582" s="219" t="s">
        <v>486</v>
      </c>
      <c r="P582" s="219" t="s">
        <v>486</v>
      </c>
      <c r="Q582" s="219" t="s">
        <v>486</v>
      </c>
      <c r="R582" s="219" t="s">
        <v>486</v>
      </c>
      <c r="S582" s="219" t="s">
        <v>486</v>
      </c>
      <c r="T582" s="219" t="s">
        <v>486</v>
      </c>
      <c r="U582" s="219"/>
      <c r="V582" s="219"/>
      <c r="W582" s="219"/>
      <c r="X582" s="219"/>
      <c r="Y582" s="219"/>
      <c r="Z582" s="219"/>
      <c r="AA582" s="233" t="str">
        <f>IF('PVT DRAINAGE'!AA23="","",'PVT DRAINAGE'!AA23)</f>
        <v xml:space="preserve"> </v>
      </c>
      <c r="AB582" s="233" t="str">
        <f>IF('LANDSCAPE&amp;IRRIG'!Z67="","",'LANDSCAPE&amp;IRRIG'!Z67)</f>
        <v/>
      </c>
      <c r="AC582" s="233" t="str">
        <f>IF('PVT DRAINAGE'!AB23="","",'PVT DRAINAGE'!AB23)</f>
        <v/>
      </c>
      <c r="AD582" s="223">
        <f>IF('PVT DRAINAGE'!AC23="","",'PVT DRAINAGE'!AC23)</f>
        <v>156</v>
      </c>
      <c r="AE582" s="224" t="str">
        <f>IF('PVT DRAINAGE'!AD23="","",'PVT DRAINAGE'!AD23)</f>
        <v/>
      </c>
      <c r="AF582" s="449" t="str">
        <f>IF('PVT DRAINAGE'!AE23="","",'PVT DRAINAGE'!AE23)</f>
        <v/>
      </c>
    </row>
    <row r="583" spans="1:32" x14ac:dyDescent="0.15">
      <c r="A583" s="313" t="str">
        <f>IF('PVT DRAINAGE'!AE24="","","Print")</f>
        <v/>
      </c>
      <c r="B583" s="448" t="str">
        <f>IF('PVT DRAINAGE'!A24="","",'PVT DRAINAGE'!A24)</f>
        <v>36" RCP STORM DRAIN</v>
      </c>
      <c r="C583" s="221" t="str">
        <f>IF('PVT DRAINAGE'!B24="","",'PVT DRAINAGE'!B24)</f>
        <v>LF</v>
      </c>
      <c r="D583" s="219" t="s">
        <v>486</v>
      </c>
      <c r="E583" s="219" t="s">
        <v>486</v>
      </c>
      <c r="F583" s="219" t="s">
        <v>486</v>
      </c>
      <c r="G583" s="219" t="s">
        <v>486</v>
      </c>
      <c r="H583" s="219" t="s">
        <v>486</v>
      </c>
      <c r="I583" s="219" t="s">
        <v>486</v>
      </c>
      <c r="J583" s="219" t="s">
        <v>486</v>
      </c>
      <c r="K583" s="219" t="s">
        <v>486</v>
      </c>
      <c r="L583" s="219" t="s">
        <v>486</v>
      </c>
      <c r="M583" s="219" t="s">
        <v>486</v>
      </c>
      <c r="N583" s="219" t="s">
        <v>486</v>
      </c>
      <c r="O583" s="219" t="s">
        <v>486</v>
      </c>
      <c r="P583" s="219" t="s">
        <v>486</v>
      </c>
      <c r="Q583" s="219" t="s">
        <v>486</v>
      </c>
      <c r="R583" s="219" t="s">
        <v>486</v>
      </c>
      <c r="S583" s="219" t="s">
        <v>486</v>
      </c>
      <c r="T583" s="219" t="s">
        <v>486</v>
      </c>
      <c r="U583" s="219"/>
      <c r="V583" s="219"/>
      <c r="W583" s="219"/>
      <c r="X583" s="219"/>
      <c r="Y583" s="219"/>
      <c r="Z583" s="219"/>
      <c r="AA583" s="233" t="str">
        <f>IF('PVT DRAINAGE'!AA24="","",'PVT DRAINAGE'!AA24)</f>
        <v/>
      </c>
      <c r="AB583" s="233" t="str">
        <f>IF('LANDSCAPE&amp;IRRIG'!Z68="","",'LANDSCAPE&amp;IRRIG'!Z68)</f>
        <v/>
      </c>
      <c r="AC583" s="233" t="str">
        <f>IF('PVT DRAINAGE'!AB24="","",'PVT DRAINAGE'!AB24)</f>
        <v/>
      </c>
      <c r="AD583" s="223">
        <f>IF('PVT DRAINAGE'!AC24="","",'PVT DRAINAGE'!AC24)</f>
        <v>188.5</v>
      </c>
      <c r="AE583" s="224" t="str">
        <f>IF('PVT DRAINAGE'!AD24="","",'PVT DRAINAGE'!AD24)</f>
        <v/>
      </c>
      <c r="AF583" s="449" t="str">
        <f>IF('PVT DRAINAGE'!AE24="","",'PVT DRAINAGE'!AE24)</f>
        <v/>
      </c>
    </row>
    <row r="584" spans="1:32" x14ac:dyDescent="0.15">
      <c r="A584" s="313" t="str">
        <f>IF('PVT DRAINAGE'!AE25="","","Print")</f>
        <v/>
      </c>
      <c r="B584" s="448" t="str">
        <f>IF('PVT DRAINAGE'!A25="","",'PVT DRAINAGE'!A25)</f>
        <v>42" RCP STORM DRAIN</v>
      </c>
      <c r="C584" s="221" t="str">
        <f>IF('PVT DRAINAGE'!B25="","",'PVT DRAINAGE'!B25)</f>
        <v>LF</v>
      </c>
      <c r="D584" s="219" t="s">
        <v>486</v>
      </c>
      <c r="E584" s="219" t="s">
        <v>486</v>
      </c>
      <c r="F584" s="219" t="s">
        <v>486</v>
      </c>
      <c r="G584" s="219" t="s">
        <v>486</v>
      </c>
      <c r="H584" s="219" t="s">
        <v>486</v>
      </c>
      <c r="I584" s="219" t="s">
        <v>486</v>
      </c>
      <c r="J584" s="219" t="s">
        <v>486</v>
      </c>
      <c r="K584" s="219" t="s">
        <v>486</v>
      </c>
      <c r="L584" s="219" t="s">
        <v>486</v>
      </c>
      <c r="M584" s="219" t="s">
        <v>486</v>
      </c>
      <c r="N584" s="219" t="s">
        <v>486</v>
      </c>
      <c r="O584" s="219" t="s">
        <v>486</v>
      </c>
      <c r="P584" s="219" t="s">
        <v>486</v>
      </c>
      <c r="Q584" s="219" t="s">
        <v>486</v>
      </c>
      <c r="R584" s="219" t="s">
        <v>486</v>
      </c>
      <c r="S584" s="219" t="s">
        <v>486</v>
      </c>
      <c r="T584" s="219" t="s">
        <v>486</v>
      </c>
      <c r="U584" s="219"/>
      <c r="V584" s="219"/>
      <c r="W584" s="219"/>
      <c r="X584" s="219"/>
      <c r="Y584" s="219"/>
      <c r="Z584" s="219"/>
      <c r="AA584" s="233" t="str">
        <f>IF('PVT DRAINAGE'!AA25="","",'PVT DRAINAGE'!AA25)</f>
        <v/>
      </c>
      <c r="AB584" s="233" t="str">
        <f>IF('LANDSCAPE&amp;IRRIG'!Z69="","",'LANDSCAPE&amp;IRRIG'!Z69)</f>
        <v/>
      </c>
      <c r="AC584" s="233" t="str">
        <f>IF('PVT DRAINAGE'!AB25="","",'PVT DRAINAGE'!AB25)</f>
        <v/>
      </c>
      <c r="AD584" s="223">
        <f>IF('PVT DRAINAGE'!AC25="","",'PVT DRAINAGE'!AC25)</f>
        <v>214.5</v>
      </c>
      <c r="AE584" s="224" t="str">
        <f>IF('PVT DRAINAGE'!AD25="","",'PVT DRAINAGE'!AD25)</f>
        <v/>
      </c>
      <c r="AF584" s="449" t="str">
        <f>IF('PVT DRAINAGE'!AE25="","",'PVT DRAINAGE'!AE25)</f>
        <v/>
      </c>
    </row>
    <row r="585" spans="1:32" x14ac:dyDescent="0.15">
      <c r="A585" s="313" t="str">
        <f>IF('PVT DRAINAGE'!AE26="","","Print")</f>
        <v/>
      </c>
      <c r="B585" s="448" t="str">
        <f>IF('PVT DRAINAGE'!A26="","",'PVT DRAINAGE'!A26)</f>
        <v>48" RCP STORM DRAIN</v>
      </c>
      <c r="C585" s="221" t="str">
        <f>IF('PVT DRAINAGE'!B26="","",'PVT DRAINAGE'!B26)</f>
        <v>LF</v>
      </c>
      <c r="D585" s="219" t="s">
        <v>486</v>
      </c>
      <c r="E585" s="219" t="s">
        <v>486</v>
      </c>
      <c r="F585" s="219" t="s">
        <v>486</v>
      </c>
      <c r="G585" s="219" t="s">
        <v>486</v>
      </c>
      <c r="H585" s="219" t="s">
        <v>486</v>
      </c>
      <c r="I585" s="219" t="s">
        <v>486</v>
      </c>
      <c r="J585" s="219" t="s">
        <v>486</v>
      </c>
      <c r="K585" s="219" t="s">
        <v>486</v>
      </c>
      <c r="L585" s="219" t="s">
        <v>486</v>
      </c>
      <c r="M585" s="219" t="s">
        <v>486</v>
      </c>
      <c r="N585" s="219" t="s">
        <v>486</v>
      </c>
      <c r="O585" s="219" t="s">
        <v>486</v>
      </c>
      <c r="P585" s="219" t="s">
        <v>486</v>
      </c>
      <c r="Q585" s="219" t="s">
        <v>486</v>
      </c>
      <c r="R585" s="219" t="s">
        <v>486</v>
      </c>
      <c r="S585" s="219" t="s">
        <v>486</v>
      </c>
      <c r="T585" s="219" t="s">
        <v>486</v>
      </c>
      <c r="U585" s="219"/>
      <c r="V585" s="219"/>
      <c r="W585" s="219"/>
      <c r="X585" s="219"/>
      <c r="Y585" s="219"/>
      <c r="Z585" s="219"/>
      <c r="AA585" s="233" t="str">
        <f>IF('PVT DRAINAGE'!AA26="","",'PVT DRAINAGE'!AA26)</f>
        <v/>
      </c>
      <c r="AB585" s="233" t="str">
        <f>IF('LANDSCAPE&amp;IRRIG'!Z70="","",'LANDSCAPE&amp;IRRIG'!Z70)</f>
        <v/>
      </c>
      <c r="AC585" s="233" t="str">
        <f>IF('PVT DRAINAGE'!AB26="","",'PVT DRAINAGE'!AB26)</f>
        <v/>
      </c>
      <c r="AD585" s="223">
        <f>IF('PVT DRAINAGE'!AC26="","",'PVT DRAINAGE'!AC26)</f>
        <v>227.5</v>
      </c>
      <c r="AE585" s="224" t="str">
        <f>IF('PVT DRAINAGE'!AD26="","",'PVT DRAINAGE'!AD26)</f>
        <v/>
      </c>
      <c r="AF585" s="449" t="str">
        <f>IF('PVT DRAINAGE'!AE26="","",'PVT DRAINAGE'!AE26)</f>
        <v/>
      </c>
    </row>
    <row r="586" spans="1:32" x14ac:dyDescent="0.15">
      <c r="A586" s="313" t="str">
        <f>IF('PVT DRAINAGE'!AE27="","","Print")</f>
        <v/>
      </c>
      <c r="B586" s="448" t="str">
        <f>IF('PVT DRAINAGE'!A27="","",'PVT DRAINAGE'!A27)</f>
        <v>54" RCP STORM DRAIN</v>
      </c>
      <c r="C586" s="221" t="str">
        <f>IF('PVT DRAINAGE'!B27="","",'PVT DRAINAGE'!B27)</f>
        <v>LF</v>
      </c>
      <c r="D586" s="219" t="s">
        <v>486</v>
      </c>
      <c r="E586" s="219" t="s">
        <v>486</v>
      </c>
      <c r="F586" s="219" t="s">
        <v>486</v>
      </c>
      <c r="G586" s="219" t="s">
        <v>486</v>
      </c>
      <c r="H586" s="219" t="s">
        <v>486</v>
      </c>
      <c r="I586" s="219" t="s">
        <v>486</v>
      </c>
      <c r="J586" s="219" t="s">
        <v>486</v>
      </c>
      <c r="K586" s="219" t="s">
        <v>486</v>
      </c>
      <c r="L586" s="219" t="s">
        <v>486</v>
      </c>
      <c r="M586" s="219" t="s">
        <v>486</v>
      </c>
      <c r="N586" s="219" t="s">
        <v>486</v>
      </c>
      <c r="O586" s="219" t="s">
        <v>486</v>
      </c>
      <c r="P586" s="219" t="s">
        <v>486</v>
      </c>
      <c r="Q586" s="219" t="s">
        <v>486</v>
      </c>
      <c r="R586" s="219" t="s">
        <v>486</v>
      </c>
      <c r="S586" s="219" t="s">
        <v>486</v>
      </c>
      <c r="T586" s="219" t="s">
        <v>486</v>
      </c>
      <c r="U586" s="219"/>
      <c r="V586" s="219"/>
      <c r="W586" s="219"/>
      <c r="X586" s="219"/>
      <c r="Y586" s="219"/>
      <c r="Z586" s="219"/>
      <c r="AA586" s="233" t="str">
        <f>IF('PVT DRAINAGE'!AA27="","",'PVT DRAINAGE'!AA27)</f>
        <v/>
      </c>
      <c r="AB586" s="233" t="str">
        <f>IF('LANDSCAPE&amp;IRRIG'!Z71="","",'LANDSCAPE&amp;IRRIG'!Z71)</f>
        <v/>
      </c>
      <c r="AC586" s="233" t="str">
        <f>IF('PVT DRAINAGE'!AB27="","",'PVT DRAINAGE'!AB27)</f>
        <v/>
      </c>
      <c r="AD586" s="223">
        <f>IF('PVT DRAINAGE'!AC27="","",'PVT DRAINAGE'!AC27)</f>
        <v>260</v>
      </c>
      <c r="AE586" s="224" t="str">
        <f>IF('PVT DRAINAGE'!AD27="","",'PVT DRAINAGE'!AD27)</f>
        <v/>
      </c>
      <c r="AF586" s="449" t="str">
        <f>IF('PVT DRAINAGE'!AE27="","",'PVT DRAINAGE'!AE27)</f>
        <v/>
      </c>
    </row>
    <row r="587" spans="1:32" x14ac:dyDescent="0.15">
      <c r="A587" s="313" t="str">
        <f>IF('PVT DRAINAGE'!AE28="","","Print")</f>
        <v/>
      </c>
      <c r="B587" s="448" t="str">
        <f>IF('PVT DRAINAGE'!A28="","",'PVT DRAINAGE'!A28)</f>
        <v>60" RCP STORM DRAIN</v>
      </c>
      <c r="C587" s="221" t="str">
        <f>IF('PVT DRAINAGE'!B28="","",'PVT DRAINAGE'!B28)</f>
        <v>LF</v>
      </c>
      <c r="D587" s="219" t="s">
        <v>486</v>
      </c>
      <c r="E587" s="219" t="s">
        <v>486</v>
      </c>
      <c r="F587" s="219" t="s">
        <v>486</v>
      </c>
      <c r="G587" s="219" t="s">
        <v>486</v>
      </c>
      <c r="H587" s="219" t="s">
        <v>486</v>
      </c>
      <c r="I587" s="219" t="s">
        <v>486</v>
      </c>
      <c r="J587" s="219" t="s">
        <v>486</v>
      </c>
      <c r="K587" s="219" t="s">
        <v>486</v>
      </c>
      <c r="L587" s="219" t="s">
        <v>486</v>
      </c>
      <c r="M587" s="219" t="s">
        <v>486</v>
      </c>
      <c r="N587" s="219" t="s">
        <v>486</v>
      </c>
      <c r="O587" s="219" t="s">
        <v>486</v>
      </c>
      <c r="P587" s="219" t="s">
        <v>486</v>
      </c>
      <c r="Q587" s="219" t="s">
        <v>486</v>
      </c>
      <c r="R587" s="219" t="s">
        <v>486</v>
      </c>
      <c r="S587" s="219" t="s">
        <v>486</v>
      </c>
      <c r="T587" s="219" t="s">
        <v>486</v>
      </c>
      <c r="U587" s="219"/>
      <c r="V587" s="219"/>
      <c r="W587" s="219"/>
      <c r="X587" s="219"/>
      <c r="Y587" s="219"/>
      <c r="Z587" s="219"/>
      <c r="AA587" s="233" t="str">
        <f>IF('PVT DRAINAGE'!AA28="","",'PVT DRAINAGE'!AA28)</f>
        <v/>
      </c>
      <c r="AB587" s="233" t="str">
        <f>IF('LANDSCAPE&amp;IRRIG'!Z72="","",'LANDSCAPE&amp;IRRIG'!Z72)</f>
        <v/>
      </c>
      <c r="AC587" s="233" t="str">
        <f>IF('PVT DRAINAGE'!AB28="","",'PVT DRAINAGE'!AB28)</f>
        <v/>
      </c>
      <c r="AD587" s="223">
        <f>IF('PVT DRAINAGE'!AC28="","",'PVT DRAINAGE'!AC28)</f>
        <v>331.5</v>
      </c>
      <c r="AE587" s="224" t="str">
        <f>IF('PVT DRAINAGE'!AD28="","",'PVT DRAINAGE'!AD28)</f>
        <v/>
      </c>
      <c r="AF587" s="449" t="str">
        <f>IF('PVT DRAINAGE'!AE28="","",'PVT DRAINAGE'!AE28)</f>
        <v/>
      </c>
    </row>
    <row r="588" spans="1:32" x14ac:dyDescent="0.15">
      <c r="A588" s="313" t="str">
        <f>IF('PVT DRAINAGE'!AE29="","","Print")</f>
        <v/>
      </c>
      <c r="B588" s="448" t="str">
        <f>IF('PVT DRAINAGE'!A29="","",'PVT DRAINAGE'!A29)</f>
        <v>72" RCP STORM DRAIN</v>
      </c>
      <c r="C588" s="221" t="str">
        <f>IF('PVT DRAINAGE'!B29="","",'PVT DRAINAGE'!B29)</f>
        <v>LF</v>
      </c>
      <c r="D588" s="219" t="s">
        <v>486</v>
      </c>
      <c r="E588" s="219" t="s">
        <v>486</v>
      </c>
      <c r="F588" s="219" t="s">
        <v>486</v>
      </c>
      <c r="G588" s="219" t="s">
        <v>486</v>
      </c>
      <c r="H588" s="219" t="s">
        <v>486</v>
      </c>
      <c r="I588" s="219" t="s">
        <v>486</v>
      </c>
      <c r="J588" s="219" t="s">
        <v>486</v>
      </c>
      <c r="K588" s="219" t="s">
        <v>486</v>
      </c>
      <c r="L588" s="219" t="s">
        <v>486</v>
      </c>
      <c r="M588" s="219" t="s">
        <v>486</v>
      </c>
      <c r="N588" s="219" t="s">
        <v>486</v>
      </c>
      <c r="O588" s="219" t="s">
        <v>486</v>
      </c>
      <c r="P588" s="219" t="s">
        <v>486</v>
      </c>
      <c r="Q588" s="219" t="s">
        <v>486</v>
      </c>
      <c r="R588" s="219" t="s">
        <v>486</v>
      </c>
      <c r="S588" s="219" t="s">
        <v>486</v>
      </c>
      <c r="T588" s="219" t="s">
        <v>486</v>
      </c>
      <c r="U588" s="219"/>
      <c r="V588" s="219"/>
      <c r="W588" s="219"/>
      <c r="X588" s="219"/>
      <c r="Y588" s="219"/>
      <c r="Z588" s="219"/>
      <c r="AA588" s="233" t="str">
        <f>IF('PVT DRAINAGE'!AA29="","",'PVT DRAINAGE'!AA29)</f>
        <v/>
      </c>
      <c r="AB588" s="233" t="str">
        <f>IF('LANDSCAPE&amp;IRRIG'!Z73="","",'LANDSCAPE&amp;IRRIG'!Z73)</f>
        <v/>
      </c>
      <c r="AC588" s="233" t="str">
        <f>IF('PVT DRAINAGE'!AB29="","",'PVT DRAINAGE'!AB29)</f>
        <v/>
      </c>
      <c r="AD588" s="223">
        <f>IF('PVT DRAINAGE'!AC29="","",'PVT DRAINAGE'!AC29)</f>
        <v>370.5</v>
      </c>
      <c r="AE588" s="224" t="str">
        <f>IF('PVT DRAINAGE'!AD29="","",'PVT DRAINAGE'!AD29)</f>
        <v/>
      </c>
      <c r="AF588" s="449" t="str">
        <f>IF('PVT DRAINAGE'!AE29="","",'PVT DRAINAGE'!AE29)</f>
        <v/>
      </c>
    </row>
    <row r="589" spans="1:32" x14ac:dyDescent="0.15">
      <c r="A589" s="313" t="str">
        <f>IF('PVT DRAINAGE'!AE30="","","Print")</f>
        <v/>
      </c>
      <c r="B589" s="448" t="str">
        <f>IF('PVT DRAINAGE'!A30="","",'PVT DRAINAGE'!A30)</f>
        <v>ADDITIONAL ITEM</v>
      </c>
      <c r="C589" s="221" t="str">
        <f>IF('PVT DRAINAGE'!B30="","",'PVT DRAINAGE'!B30)</f>
        <v>XX</v>
      </c>
      <c r="D589" s="219" t="s">
        <v>486</v>
      </c>
      <c r="E589" s="219" t="s">
        <v>486</v>
      </c>
      <c r="F589" s="219" t="s">
        <v>486</v>
      </c>
      <c r="G589" s="219" t="s">
        <v>486</v>
      </c>
      <c r="H589" s="219" t="s">
        <v>486</v>
      </c>
      <c r="I589" s="219" t="s">
        <v>486</v>
      </c>
      <c r="J589" s="219" t="s">
        <v>486</v>
      </c>
      <c r="K589" s="219" t="s">
        <v>486</v>
      </c>
      <c r="L589" s="219" t="s">
        <v>486</v>
      </c>
      <c r="M589" s="219" t="s">
        <v>486</v>
      </c>
      <c r="N589" s="219" t="s">
        <v>486</v>
      </c>
      <c r="O589" s="219" t="s">
        <v>486</v>
      </c>
      <c r="P589" s="219" t="s">
        <v>486</v>
      </c>
      <c r="Q589" s="219" t="s">
        <v>486</v>
      </c>
      <c r="R589" s="219" t="s">
        <v>486</v>
      </c>
      <c r="S589" s="219" t="s">
        <v>486</v>
      </c>
      <c r="T589" s="219" t="s">
        <v>486</v>
      </c>
      <c r="U589" s="219"/>
      <c r="V589" s="219"/>
      <c r="W589" s="219"/>
      <c r="X589" s="219"/>
      <c r="Y589" s="219"/>
      <c r="Z589" s="219"/>
      <c r="AA589" s="233" t="str">
        <f>IF('PVT DRAINAGE'!AA30="","",'PVT DRAINAGE'!AA30)</f>
        <v/>
      </c>
      <c r="AB589" s="233" t="str">
        <f>IF('LANDSCAPE&amp;IRRIG'!Z74="","",'LANDSCAPE&amp;IRRIG'!Z74)</f>
        <v/>
      </c>
      <c r="AC589" s="233" t="str">
        <f>IF('PVT DRAINAGE'!AB30="","",'PVT DRAINAGE'!AB30)</f>
        <v/>
      </c>
      <c r="AD589" s="223" t="str">
        <f>IF('PVT DRAINAGE'!AC30="","",'PVT DRAINAGE'!AC30)</f>
        <v/>
      </c>
      <c r="AE589" s="224" t="str">
        <f>IF('PVT DRAINAGE'!AD30="","",'PVT DRAINAGE'!AD30)</f>
        <v/>
      </c>
      <c r="AF589" s="449" t="str">
        <f>IF('PVT DRAINAGE'!AE30="","",'PVT DRAINAGE'!AE30)</f>
        <v/>
      </c>
    </row>
    <row r="590" spans="1:32" x14ac:dyDescent="0.15">
      <c r="A590" s="313" t="str">
        <f>IF('PVT DRAINAGE'!AE31="","","Print")</f>
        <v/>
      </c>
      <c r="B590" s="448" t="str">
        <f>IF('PVT DRAINAGE'!A31="","",'PVT DRAINAGE'!A31)</f>
        <v>ADDITIONAL ITEM</v>
      </c>
      <c r="C590" s="221" t="str">
        <f>IF('PVT DRAINAGE'!B31="","",'PVT DRAINAGE'!B31)</f>
        <v>XX</v>
      </c>
      <c r="D590" s="219" t="s">
        <v>486</v>
      </c>
      <c r="E590" s="219" t="s">
        <v>486</v>
      </c>
      <c r="F590" s="219" t="s">
        <v>486</v>
      </c>
      <c r="G590" s="219" t="s">
        <v>486</v>
      </c>
      <c r="H590" s="219" t="s">
        <v>486</v>
      </c>
      <c r="I590" s="219" t="s">
        <v>486</v>
      </c>
      <c r="J590" s="219" t="s">
        <v>486</v>
      </c>
      <c r="K590" s="219" t="s">
        <v>486</v>
      </c>
      <c r="L590" s="219" t="s">
        <v>486</v>
      </c>
      <c r="M590" s="219" t="s">
        <v>486</v>
      </c>
      <c r="N590" s="219" t="s">
        <v>486</v>
      </c>
      <c r="O590" s="219" t="s">
        <v>486</v>
      </c>
      <c r="P590" s="219" t="s">
        <v>486</v>
      </c>
      <c r="Q590" s="219" t="s">
        <v>486</v>
      </c>
      <c r="R590" s="219" t="s">
        <v>486</v>
      </c>
      <c r="S590" s="219" t="s">
        <v>486</v>
      </c>
      <c r="T590" s="219" t="s">
        <v>486</v>
      </c>
      <c r="U590" s="219"/>
      <c r="V590" s="219"/>
      <c r="W590" s="219"/>
      <c r="X590" s="219"/>
      <c r="Y590" s="219"/>
      <c r="Z590" s="219"/>
      <c r="AA590" s="233" t="str">
        <f>IF('PVT DRAINAGE'!AA31="","",'PVT DRAINAGE'!AA31)</f>
        <v/>
      </c>
      <c r="AB590" s="233" t="str">
        <f>IF('LANDSCAPE&amp;IRRIG'!Z75="","",'LANDSCAPE&amp;IRRIG'!Z75)</f>
        <v/>
      </c>
      <c r="AC590" s="233" t="str">
        <f>IF('PVT DRAINAGE'!AB31="","",'PVT DRAINAGE'!AB31)</f>
        <v/>
      </c>
      <c r="AD590" s="223" t="str">
        <f>IF('PVT DRAINAGE'!AC31="","",'PVT DRAINAGE'!AC31)</f>
        <v/>
      </c>
      <c r="AE590" s="224" t="str">
        <f>IF('PVT DRAINAGE'!AD31="","",'PVT DRAINAGE'!AD31)</f>
        <v/>
      </c>
      <c r="AF590" s="449" t="str">
        <f>IF('PVT DRAINAGE'!AE31="","",'PVT DRAINAGE'!AE31)</f>
        <v/>
      </c>
    </row>
    <row r="591" spans="1:32" x14ac:dyDescent="0.15">
      <c r="A591" s="313" t="str">
        <f>IF('PVT DRAINAGE'!AE32="","","Print")</f>
        <v/>
      </c>
      <c r="B591" s="448" t="str">
        <f>IF('PVT DRAINAGE'!A32="","",'PVT DRAINAGE'!A32)</f>
        <v>ADDITIONAL ITEM</v>
      </c>
      <c r="C591" s="221" t="str">
        <f>IF('PVT DRAINAGE'!B32="","",'PVT DRAINAGE'!B32)</f>
        <v>XX</v>
      </c>
      <c r="D591" s="219" t="s">
        <v>486</v>
      </c>
      <c r="E591" s="219" t="s">
        <v>486</v>
      </c>
      <c r="F591" s="219" t="s">
        <v>486</v>
      </c>
      <c r="G591" s="219" t="s">
        <v>486</v>
      </c>
      <c r="H591" s="219" t="s">
        <v>486</v>
      </c>
      <c r="I591" s="219" t="s">
        <v>486</v>
      </c>
      <c r="J591" s="219" t="s">
        <v>486</v>
      </c>
      <c r="K591" s="219" t="s">
        <v>486</v>
      </c>
      <c r="L591" s="219" t="s">
        <v>486</v>
      </c>
      <c r="M591" s="219" t="s">
        <v>486</v>
      </c>
      <c r="N591" s="219" t="s">
        <v>486</v>
      </c>
      <c r="O591" s="219" t="s">
        <v>486</v>
      </c>
      <c r="P591" s="219" t="s">
        <v>486</v>
      </c>
      <c r="Q591" s="219" t="s">
        <v>486</v>
      </c>
      <c r="R591" s="219" t="s">
        <v>486</v>
      </c>
      <c r="S591" s="219" t="s">
        <v>486</v>
      </c>
      <c r="T591" s="219" t="s">
        <v>486</v>
      </c>
      <c r="U591" s="219"/>
      <c r="V591" s="219"/>
      <c r="W591" s="219"/>
      <c r="X591" s="219"/>
      <c r="Y591" s="219"/>
      <c r="Z591" s="219"/>
      <c r="AA591" s="233" t="str">
        <f>IF('PVT DRAINAGE'!AA32="","",'PVT DRAINAGE'!AA32)</f>
        <v/>
      </c>
      <c r="AB591" s="233" t="str">
        <f>IF('LANDSCAPE&amp;IRRIG'!Z76="","",'LANDSCAPE&amp;IRRIG'!Z76)</f>
        <v/>
      </c>
      <c r="AC591" s="233" t="str">
        <f>IF('PVT DRAINAGE'!AB32="","",'PVT DRAINAGE'!AB32)</f>
        <v/>
      </c>
      <c r="AD591" s="223" t="str">
        <f>IF('PVT DRAINAGE'!AC32="","",'PVT DRAINAGE'!AC32)</f>
        <v/>
      </c>
      <c r="AE591" s="224" t="str">
        <f>IF('PVT DRAINAGE'!AD32="","",'PVT DRAINAGE'!AD32)</f>
        <v/>
      </c>
      <c r="AF591" s="449" t="str">
        <f>IF('PVT DRAINAGE'!AE32="","",'PVT DRAINAGE'!AE32)</f>
        <v/>
      </c>
    </row>
    <row r="592" spans="1:32" x14ac:dyDescent="0.15">
      <c r="A592" s="313" t="str">
        <f>IF('PVT DRAINAGE'!AE33="","","Print")</f>
        <v/>
      </c>
      <c r="B592" s="448" t="str">
        <f>IF('PVT DRAINAGE'!A33="","",'PVT DRAINAGE'!A33)</f>
        <v>ADDITIONAL ITEM</v>
      </c>
      <c r="C592" s="221" t="str">
        <f>IF('PVT DRAINAGE'!B33="","",'PVT DRAINAGE'!B33)</f>
        <v>XX</v>
      </c>
      <c r="D592" s="219" t="s">
        <v>486</v>
      </c>
      <c r="E592" s="219" t="s">
        <v>486</v>
      </c>
      <c r="F592" s="219" t="s">
        <v>486</v>
      </c>
      <c r="G592" s="219" t="s">
        <v>486</v>
      </c>
      <c r="H592" s="219" t="s">
        <v>486</v>
      </c>
      <c r="I592" s="219" t="s">
        <v>486</v>
      </c>
      <c r="J592" s="219" t="s">
        <v>486</v>
      </c>
      <c r="K592" s="219" t="s">
        <v>486</v>
      </c>
      <c r="L592" s="219" t="s">
        <v>486</v>
      </c>
      <c r="M592" s="219" t="s">
        <v>486</v>
      </c>
      <c r="N592" s="219" t="s">
        <v>486</v>
      </c>
      <c r="O592" s="219" t="s">
        <v>486</v>
      </c>
      <c r="P592" s="219" t="s">
        <v>486</v>
      </c>
      <c r="Q592" s="219" t="s">
        <v>486</v>
      </c>
      <c r="R592" s="219" t="s">
        <v>486</v>
      </c>
      <c r="S592" s="219" t="s">
        <v>486</v>
      </c>
      <c r="T592" s="219" t="s">
        <v>486</v>
      </c>
      <c r="U592" s="219"/>
      <c r="V592" s="219"/>
      <c r="W592" s="219"/>
      <c r="X592" s="219"/>
      <c r="Y592" s="219"/>
      <c r="Z592" s="219"/>
      <c r="AA592" s="233" t="str">
        <f>IF('PVT DRAINAGE'!AA33="","",'PVT DRAINAGE'!AA33)</f>
        <v/>
      </c>
      <c r="AB592" s="233" t="str">
        <f>IF('LANDSCAPE&amp;IRRIG'!Z77="","",'LANDSCAPE&amp;IRRIG'!Z77)</f>
        <v/>
      </c>
      <c r="AC592" s="233" t="str">
        <f>IF('PVT DRAINAGE'!AB33="","",'PVT DRAINAGE'!AB33)</f>
        <v/>
      </c>
      <c r="AD592" s="223" t="str">
        <f>IF('PVT DRAINAGE'!AC33="","",'PVT DRAINAGE'!AC33)</f>
        <v/>
      </c>
      <c r="AE592" s="224" t="str">
        <f>IF('PVT DRAINAGE'!AD33="","",'PVT DRAINAGE'!AD33)</f>
        <v/>
      </c>
      <c r="AF592" s="449" t="str">
        <f>IF('PVT DRAINAGE'!AE33="","",'PVT DRAINAGE'!AE33)</f>
        <v/>
      </c>
    </row>
    <row r="593" spans="1:32" x14ac:dyDescent="0.15">
      <c r="A593" s="313" t="str">
        <f>IF('PVT DRAINAGE'!AE34="","","Print")</f>
        <v/>
      </c>
      <c r="B593" s="448" t="str">
        <f>IF('PVT DRAINAGE'!A34="","",'PVT DRAINAGE'!A34)</f>
        <v>ADDITIONAL ITEM</v>
      </c>
      <c r="C593" s="221" t="str">
        <f>IF('PVT DRAINAGE'!B34="","",'PVT DRAINAGE'!B34)</f>
        <v>XX</v>
      </c>
      <c r="D593" s="219" t="s">
        <v>486</v>
      </c>
      <c r="E593" s="219" t="s">
        <v>486</v>
      </c>
      <c r="F593" s="219" t="s">
        <v>486</v>
      </c>
      <c r="G593" s="219" t="s">
        <v>486</v>
      </c>
      <c r="H593" s="219" t="s">
        <v>486</v>
      </c>
      <c r="I593" s="219" t="s">
        <v>486</v>
      </c>
      <c r="J593" s="219" t="s">
        <v>486</v>
      </c>
      <c r="K593" s="219" t="s">
        <v>486</v>
      </c>
      <c r="L593" s="219" t="s">
        <v>486</v>
      </c>
      <c r="M593" s="219" t="s">
        <v>486</v>
      </c>
      <c r="N593" s="219" t="s">
        <v>486</v>
      </c>
      <c r="O593" s="219" t="s">
        <v>486</v>
      </c>
      <c r="P593" s="219" t="s">
        <v>486</v>
      </c>
      <c r="Q593" s="219" t="s">
        <v>486</v>
      </c>
      <c r="R593" s="219" t="s">
        <v>486</v>
      </c>
      <c r="S593" s="219" t="s">
        <v>486</v>
      </c>
      <c r="T593" s="219" t="s">
        <v>486</v>
      </c>
      <c r="U593" s="219"/>
      <c r="V593" s="219"/>
      <c r="W593" s="219"/>
      <c r="X593" s="219"/>
      <c r="Y593" s="219"/>
      <c r="Z593" s="219"/>
      <c r="AA593" s="233" t="str">
        <f>IF('PVT DRAINAGE'!AA34="","",'PVT DRAINAGE'!AA34)</f>
        <v/>
      </c>
      <c r="AB593" s="233" t="str">
        <f>IF('LANDSCAPE&amp;IRRIG'!Z78="","",'LANDSCAPE&amp;IRRIG'!Z78)</f>
        <v/>
      </c>
      <c r="AC593" s="233" t="str">
        <f>IF('PVT DRAINAGE'!AB34="","",'PVT DRAINAGE'!AB34)</f>
        <v/>
      </c>
      <c r="AD593" s="223" t="str">
        <f>IF('PVT DRAINAGE'!AC34="","",'PVT DRAINAGE'!AC34)</f>
        <v/>
      </c>
      <c r="AE593" s="224" t="str">
        <f>IF('PVT DRAINAGE'!AD34="","",'PVT DRAINAGE'!AD34)</f>
        <v/>
      </c>
      <c r="AF593" s="449" t="str">
        <f>IF('PVT DRAINAGE'!AE34="","",'PVT DRAINAGE'!AE34)</f>
        <v/>
      </c>
    </row>
    <row r="594" spans="1:32" x14ac:dyDescent="0.15">
      <c r="A594" s="313" t="str">
        <f>IF('PVT DRAINAGE'!AE35="","","Print")</f>
        <v/>
      </c>
      <c r="B594" s="448" t="str">
        <f>IF('PVT DRAINAGE'!A35="","",'PVT DRAINAGE'!A35)</f>
        <v>ADDITIONAL ITEM</v>
      </c>
      <c r="C594" s="221" t="str">
        <f>IF('PVT DRAINAGE'!B35="","",'PVT DRAINAGE'!B35)</f>
        <v>XX</v>
      </c>
      <c r="D594" s="219" t="s">
        <v>486</v>
      </c>
      <c r="E594" s="219" t="s">
        <v>486</v>
      </c>
      <c r="F594" s="219" t="s">
        <v>486</v>
      </c>
      <c r="G594" s="219" t="s">
        <v>486</v>
      </c>
      <c r="H594" s="219" t="s">
        <v>486</v>
      </c>
      <c r="I594" s="219" t="s">
        <v>486</v>
      </c>
      <c r="J594" s="219" t="s">
        <v>486</v>
      </c>
      <c r="K594" s="219" t="s">
        <v>486</v>
      </c>
      <c r="L594" s="219" t="s">
        <v>486</v>
      </c>
      <c r="M594" s="219" t="s">
        <v>486</v>
      </c>
      <c r="N594" s="219" t="s">
        <v>486</v>
      </c>
      <c r="O594" s="219" t="s">
        <v>486</v>
      </c>
      <c r="P594" s="219" t="s">
        <v>486</v>
      </c>
      <c r="Q594" s="219" t="s">
        <v>486</v>
      </c>
      <c r="R594" s="219" t="s">
        <v>486</v>
      </c>
      <c r="S594" s="219" t="s">
        <v>486</v>
      </c>
      <c r="T594" s="219" t="s">
        <v>486</v>
      </c>
      <c r="U594" s="219"/>
      <c r="V594" s="219"/>
      <c r="W594" s="219"/>
      <c r="X594" s="219"/>
      <c r="Y594" s="219"/>
      <c r="Z594" s="219"/>
      <c r="AA594" s="233" t="str">
        <f>IF('PVT DRAINAGE'!AA35="","",'PVT DRAINAGE'!AA35)</f>
        <v/>
      </c>
      <c r="AB594" s="233" t="str">
        <f>IF('LANDSCAPE&amp;IRRIG'!Z79="","",'LANDSCAPE&amp;IRRIG'!Z79)</f>
        <v/>
      </c>
      <c r="AC594" s="233" t="str">
        <f>IF('PVT DRAINAGE'!AB35="","",'PVT DRAINAGE'!AB35)</f>
        <v/>
      </c>
      <c r="AD594" s="223" t="str">
        <f>IF('PVT DRAINAGE'!AC35="","",'PVT DRAINAGE'!AC35)</f>
        <v/>
      </c>
      <c r="AE594" s="224" t="str">
        <f>IF('PVT DRAINAGE'!AD35="","",'PVT DRAINAGE'!AD35)</f>
        <v/>
      </c>
      <c r="AF594" s="449" t="str">
        <f>IF('PVT DRAINAGE'!AE35="","",'PVT DRAINAGE'!AE35)</f>
        <v/>
      </c>
    </row>
    <row r="595" spans="1:32" x14ac:dyDescent="0.15">
      <c r="A595" s="313" t="str">
        <f>IF('PVT DRAINAGE'!AE36="","","Print")</f>
        <v/>
      </c>
      <c r="B595" s="448" t="str">
        <f>IF('PVT DRAINAGE'!A36="","",'PVT DRAINAGE'!A36)</f>
        <v>ADDITIONAL ITEM</v>
      </c>
      <c r="C595" s="221" t="str">
        <f>IF('PVT DRAINAGE'!B36="","",'PVT DRAINAGE'!B36)</f>
        <v>XX</v>
      </c>
      <c r="D595" s="219" t="s">
        <v>486</v>
      </c>
      <c r="E595" s="219" t="s">
        <v>486</v>
      </c>
      <c r="F595" s="219" t="s">
        <v>486</v>
      </c>
      <c r="G595" s="219" t="s">
        <v>486</v>
      </c>
      <c r="H595" s="219" t="s">
        <v>486</v>
      </c>
      <c r="I595" s="219" t="s">
        <v>486</v>
      </c>
      <c r="J595" s="219" t="s">
        <v>486</v>
      </c>
      <c r="K595" s="219" t="s">
        <v>486</v>
      </c>
      <c r="L595" s="219" t="s">
        <v>486</v>
      </c>
      <c r="M595" s="219" t="s">
        <v>486</v>
      </c>
      <c r="N595" s="219" t="s">
        <v>486</v>
      </c>
      <c r="O595" s="219" t="s">
        <v>486</v>
      </c>
      <c r="P595" s="219" t="s">
        <v>486</v>
      </c>
      <c r="Q595" s="219" t="s">
        <v>486</v>
      </c>
      <c r="R595" s="219" t="s">
        <v>486</v>
      </c>
      <c r="S595" s="219" t="s">
        <v>486</v>
      </c>
      <c r="T595" s="219" t="s">
        <v>486</v>
      </c>
      <c r="U595" s="219"/>
      <c r="V595" s="219"/>
      <c r="W595" s="219"/>
      <c r="X595" s="219"/>
      <c r="Y595" s="219"/>
      <c r="Z595" s="219"/>
      <c r="AA595" s="233" t="str">
        <f>IF('PVT DRAINAGE'!AA36="","",'PVT DRAINAGE'!AA36)</f>
        <v/>
      </c>
      <c r="AB595" s="233" t="str">
        <f>IF('LANDSCAPE&amp;IRRIG'!Z80="","",'LANDSCAPE&amp;IRRIG'!Z80)</f>
        <v/>
      </c>
      <c r="AC595" s="233" t="str">
        <f>IF('PVT DRAINAGE'!AB36="","",'PVT DRAINAGE'!AB36)</f>
        <v/>
      </c>
      <c r="AD595" s="223" t="str">
        <f>IF('PVT DRAINAGE'!AC36="","",'PVT DRAINAGE'!AC36)</f>
        <v/>
      </c>
      <c r="AE595" s="224" t="str">
        <f>IF('PVT DRAINAGE'!AD36="","",'PVT DRAINAGE'!AD36)</f>
        <v/>
      </c>
      <c r="AF595" s="449" t="str">
        <f>IF('PVT DRAINAGE'!AE36="","",'PVT DRAINAGE'!AE36)</f>
        <v/>
      </c>
    </row>
    <row r="596" spans="1:32" x14ac:dyDescent="0.15">
      <c r="A596" s="313" t="str">
        <f>IF('PVT DRAINAGE'!AE37="","","Print")</f>
        <v/>
      </c>
      <c r="B596" s="448" t="str">
        <f>IF('PVT DRAINAGE'!A37="","",'PVT DRAINAGE'!A37)</f>
        <v>ADDITIONAL ITEM</v>
      </c>
      <c r="C596" s="221" t="str">
        <f>IF('PVT DRAINAGE'!B37="","",'PVT DRAINAGE'!B37)</f>
        <v>XX</v>
      </c>
      <c r="D596" s="219" t="s">
        <v>486</v>
      </c>
      <c r="E596" s="219" t="s">
        <v>486</v>
      </c>
      <c r="F596" s="219" t="s">
        <v>486</v>
      </c>
      <c r="G596" s="219" t="s">
        <v>486</v>
      </c>
      <c r="H596" s="219" t="s">
        <v>486</v>
      </c>
      <c r="I596" s="219" t="s">
        <v>486</v>
      </c>
      <c r="J596" s="219" t="s">
        <v>486</v>
      </c>
      <c r="K596" s="219" t="s">
        <v>486</v>
      </c>
      <c r="L596" s="219" t="s">
        <v>486</v>
      </c>
      <c r="M596" s="219" t="s">
        <v>486</v>
      </c>
      <c r="N596" s="219" t="s">
        <v>486</v>
      </c>
      <c r="O596" s="219" t="s">
        <v>486</v>
      </c>
      <c r="P596" s="219" t="s">
        <v>486</v>
      </c>
      <c r="Q596" s="219" t="s">
        <v>486</v>
      </c>
      <c r="R596" s="219" t="s">
        <v>486</v>
      </c>
      <c r="S596" s="219" t="s">
        <v>486</v>
      </c>
      <c r="T596" s="219" t="s">
        <v>486</v>
      </c>
      <c r="U596" s="219"/>
      <c r="V596" s="219"/>
      <c r="W596" s="219"/>
      <c r="X596" s="219"/>
      <c r="Y596" s="219"/>
      <c r="Z596" s="219"/>
      <c r="AA596" s="233" t="str">
        <f>IF('PVT DRAINAGE'!AA37="","",'PVT DRAINAGE'!AA37)</f>
        <v/>
      </c>
      <c r="AB596" s="233" t="str">
        <f>IF('LANDSCAPE&amp;IRRIG'!Z81="","",'LANDSCAPE&amp;IRRIG'!Z81)</f>
        <v/>
      </c>
      <c r="AC596" s="233" t="str">
        <f>IF('PVT DRAINAGE'!AB37="","",'PVT DRAINAGE'!AB37)</f>
        <v/>
      </c>
      <c r="AD596" s="223" t="str">
        <f>IF('PVT DRAINAGE'!AC37="","",'PVT DRAINAGE'!AC37)</f>
        <v/>
      </c>
      <c r="AE596" s="224" t="str">
        <f>IF('PVT DRAINAGE'!AD37="","",'PVT DRAINAGE'!AD37)</f>
        <v/>
      </c>
      <c r="AF596" s="449" t="str">
        <f>IF('PVT DRAINAGE'!AE37="","",'PVT DRAINAGE'!AE37)</f>
        <v/>
      </c>
    </row>
    <row r="597" spans="1:32" x14ac:dyDescent="0.15">
      <c r="A597" s="313" t="str">
        <f>IF('PVT DRAINAGE'!AE38="","","Print")</f>
        <v/>
      </c>
      <c r="B597" s="448" t="str">
        <f>IF('PVT DRAINAGE'!A38="","",'PVT DRAINAGE'!A38)</f>
        <v>ADDITIONAL ITEM</v>
      </c>
      <c r="C597" s="221" t="str">
        <f>IF('PVT DRAINAGE'!B38="","",'PVT DRAINAGE'!B38)</f>
        <v>XX</v>
      </c>
      <c r="D597" s="219" t="s">
        <v>486</v>
      </c>
      <c r="E597" s="219" t="s">
        <v>486</v>
      </c>
      <c r="F597" s="219" t="s">
        <v>486</v>
      </c>
      <c r="G597" s="219" t="s">
        <v>486</v>
      </c>
      <c r="H597" s="219" t="s">
        <v>486</v>
      </c>
      <c r="I597" s="219" t="s">
        <v>486</v>
      </c>
      <c r="J597" s="219" t="s">
        <v>486</v>
      </c>
      <c r="K597" s="219" t="s">
        <v>486</v>
      </c>
      <c r="L597" s="219" t="s">
        <v>486</v>
      </c>
      <c r="M597" s="219" t="s">
        <v>486</v>
      </c>
      <c r="N597" s="219" t="s">
        <v>486</v>
      </c>
      <c r="O597" s="219" t="s">
        <v>486</v>
      </c>
      <c r="P597" s="219" t="s">
        <v>486</v>
      </c>
      <c r="Q597" s="219" t="s">
        <v>486</v>
      </c>
      <c r="R597" s="219" t="s">
        <v>486</v>
      </c>
      <c r="S597" s="219" t="s">
        <v>486</v>
      </c>
      <c r="T597" s="219" t="s">
        <v>486</v>
      </c>
      <c r="U597" s="219"/>
      <c r="V597" s="219"/>
      <c r="W597" s="219"/>
      <c r="X597" s="219"/>
      <c r="Y597" s="219"/>
      <c r="Z597" s="219"/>
      <c r="AA597" s="233" t="str">
        <f>IF('PVT DRAINAGE'!AA38="","",'PVT DRAINAGE'!AA38)</f>
        <v/>
      </c>
      <c r="AB597" s="233" t="str">
        <f>IF('LANDSCAPE&amp;IRRIG'!Z82="","",'LANDSCAPE&amp;IRRIG'!Z82)</f>
        <v/>
      </c>
      <c r="AC597" s="233" t="str">
        <f>IF('PVT DRAINAGE'!AB38="","",'PVT DRAINAGE'!AB38)</f>
        <v/>
      </c>
      <c r="AD597" s="223" t="str">
        <f>IF('PVT DRAINAGE'!AC38="","",'PVT DRAINAGE'!AC38)</f>
        <v/>
      </c>
      <c r="AE597" s="224" t="str">
        <f>IF('PVT DRAINAGE'!AD38="","",'PVT DRAINAGE'!AD38)</f>
        <v/>
      </c>
      <c r="AF597" s="449" t="str">
        <f>IF('PVT DRAINAGE'!AE38="","",'PVT DRAINAGE'!AE38)</f>
        <v/>
      </c>
    </row>
    <row r="598" spans="1:32" x14ac:dyDescent="0.15">
      <c r="A598" s="313" t="str">
        <f>IF('PVT DRAINAGE'!AE39="","","Print")</f>
        <v/>
      </c>
      <c r="B598" s="448" t="str">
        <f>IF('PVT DRAINAGE'!A39="","",'PVT DRAINAGE'!A39)</f>
        <v>ADDITIONAL ITEM</v>
      </c>
      <c r="C598" s="221" t="str">
        <f>IF('PVT DRAINAGE'!B39="","",'PVT DRAINAGE'!B39)</f>
        <v>XX</v>
      </c>
      <c r="D598" s="219" t="s">
        <v>486</v>
      </c>
      <c r="E598" s="219" t="s">
        <v>486</v>
      </c>
      <c r="F598" s="219" t="s">
        <v>486</v>
      </c>
      <c r="G598" s="219" t="s">
        <v>486</v>
      </c>
      <c r="H598" s="219" t="s">
        <v>486</v>
      </c>
      <c r="I598" s="219" t="s">
        <v>486</v>
      </c>
      <c r="J598" s="219" t="s">
        <v>486</v>
      </c>
      <c r="K598" s="219" t="s">
        <v>486</v>
      </c>
      <c r="L598" s="219" t="s">
        <v>486</v>
      </c>
      <c r="M598" s="219" t="s">
        <v>486</v>
      </c>
      <c r="N598" s="219" t="s">
        <v>486</v>
      </c>
      <c r="O598" s="219" t="s">
        <v>486</v>
      </c>
      <c r="P598" s="219" t="s">
        <v>486</v>
      </c>
      <c r="Q598" s="219" t="s">
        <v>486</v>
      </c>
      <c r="R598" s="219" t="s">
        <v>486</v>
      </c>
      <c r="S598" s="219" t="s">
        <v>486</v>
      </c>
      <c r="T598" s="219" t="s">
        <v>486</v>
      </c>
      <c r="U598" s="219"/>
      <c r="V598" s="219"/>
      <c r="W598" s="219"/>
      <c r="X598" s="219"/>
      <c r="Y598" s="219"/>
      <c r="Z598" s="219"/>
      <c r="AA598" s="233" t="str">
        <f>IF('PVT DRAINAGE'!AA39="","",'PVT DRAINAGE'!AA39)</f>
        <v/>
      </c>
      <c r="AB598" s="233" t="str">
        <f>IF('LANDSCAPE&amp;IRRIG'!Z83="","",'LANDSCAPE&amp;IRRIG'!Z83)</f>
        <v/>
      </c>
      <c r="AC598" s="233" t="str">
        <f>IF('PVT DRAINAGE'!AB39="","",'PVT DRAINAGE'!AB39)</f>
        <v/>
      </c>
      <c r="AD598" s="223" t="str">
        <f>IF('PVT DRAINAGE'!AC39="","",'PVT DRAINAGE'!AC39)</f>
        <v/>
      </c>
      <c r="AE598" s="224" t="str">
        <f>IF('PVT DRAINAGE'!AD39="","",'PVT DRAINAGE'!AD39)</f>
        <v/>
      </c>
      <c r="AF598" s="449" t="str">
        <f>IF('PVT DRAINAGE'!AE39="","",'PVT DRAINAGE'!AE39)</f>
        <v/>
      </c>
    </row>
    <row r="599" spans="1:32" x14ac:dyDescent="0.15">
      <c r="A599" s="313" t="str">
        <f>IF(AF599&gt;0,"Print","")</f>
        <v/>
      </c>
      <c r="B599" s="225"/>
      <c r="C599" s="226"/>
      <c r="D599" s="226"/>
      <c r="E599" s="226"/>
      <c r="F599" s="226"/>
      <c r="G599" s="226"/>
      <c r="H599" s="226"/>
      <c r="I599" s="226"/>
      <c r="J599" s="226"/>
      <c r="K599" s="226"/>
      <c r="L599" s="226"/>
      <c r="M599" s="226"/>
      <c r="N599" s="226"/>
      <c r="O599" s="226"/>
      <c r="P599" s="226"/>
      <c r="Q599" s="226"/>
      <c r="R599" s="226"/>
      <c r="S599" s="226"/>
      <c r="T599" s="226"/>
      <c r="U599" s="226"/>
      <c r="V599" s="226"/>
      <c r="W599" s="226"/>
      <c r="X599" s="226"/>
      <c r="Y599" s="226"/>
      <c r="Z599" s="226"/>
      <c r="AA599" s="227"/>
      <c r="AB599" s="226"/>
      <c r="AC599" s="226"/>
      <c r="AD599" s="228"/>
      <c r="AE599" s="229" t="str">
        <f>IF('PVT DRAINAGE'!AD40="","",'PVT DRAINAGE'!AD40)</f>
        <v>SUBTOTAL:</v>
      </c>
      <c r="AF599" s="447" t="str">
        <f>IF('PVT DRAINAGE'!AE40="","",'PVT DRAINAGE'!AE40)</f>
        <v/>
      </c>
    </row>
    <row r="600" spans="1:32" x14ac:dyDescent="0.15">
      <c r="A600" s="313" t="str">
        <f>IF(AND(AF599&gt;0,AF620&gt;0),"Print",IF(AF620&gt;0,"Print",""))</f>
        <v/>
      </c>
      <c r="B600" s="230"/>
      <c r="C600" s="193"/>
      <c r="D600" s="193"/>
      <c r="E600" s="193"/>
      <c r="F600" s="193"/>
      <c r="G600" s="193"/>
      <c r="H600" s="193"/>
      <c r="I600" s="193"/>
      <c r="J600" s="193"/>
      <c r="K600" s="193"/>
      <c r="L600" s="193"/>
      <c r="M600" s="193"/>
      <c r="N600" s="193"/>
      <c r="O600" s="193"/>
      <c r="P600" s="193"/>
      <c r="Q600" s="193"/>
      <c r="R600" s="193"/>
      <c r="S600" s="193"/>
      <c r="T600" s="193"/>
      <c r="U600" s="193"/>
      <c r="V600" s="193"/>
      <c r="W600" s="193"/>
      <c r="X600" s="193"/>
      <c r="Y600" s="193"/>
      <c r="Z600" s="193"/>
      <c r="AA600" s="194"/>
      <c r="AB600" s="193"/>
      <c r="AC600" s="193"/>
      <c r="AD600" s="211"/>
      <c r="AE600" s="211"/>
      <c r="AF600" s="255"/>
    </row>
    <row r="601" spans="1:32" x14ac:dyDescent="0.15">
      <c r="A601" s="313" t="str">
        <f>IF(AF620&gt;0,"Print","")</f>
        <v/>
      </c>
      <c r="B601" s="213" t="s">
        <v>455</v>
      </c>
      <c r="C601" s="214"/>
      <c r="D601" s="214"/>
      <c r="E601" s="214"/>
      <c r="F601" s="214"/>
      <c r="G601" s="214"/>
      <c r="H601" s="214"/>
      <c r="I601" s="214"/>
      <c r="J601" s="214"/>
      <c r="K601" s="214"/>
      <c r="L601" s="214"/>
      <c r="M601" s="214"/>
      <c r="N601" s="214"/>
      <c r="O601" s="214"/>
      <c r="P601" s="214"/>
      <c r="Q601" s="214"/>
      <c r="R601" s="214"/>
      <c r="S601" s="214"/>
      <c r="T601" s="214"/>
      <c r="U601" s="214"/>
      <c r="V601" s="214"/>
      <c r="W601" s="214"/>
      <c r="X601" s="214"/>
      <c r="Y601" s="214"/>
      <c r="Z601" s="214"/>
      <c r="AA601" s="215"/>
      <c r="AB601" s="214"/>
      <c r="AC601" s="214"/>
      <c r="AD601" s="216"/>
      <c r="AE601" s="216"/>
      <c r="AF601" s="256"/>
    </row>
    <row r="602" spans="1:32" x14ac:dyDescent="0.15">
      <c r="A602" s="313" t="str">
        <f>IF('PVT DRAINAGE'!AE43="","","Print")</f>
        <v/>
      </c>
      <c r="B602" s="448" t="str">
        <f>IF('PVT DRAINAGE'!A43="","",'PVT DRAINAGE'!A43)</f>
        <v>4"-6" PVC STORM DRAIN</v>
      </c>
      <c r="C602" s="221" t="str">
        <f>IF('PVT DRAINAGE'!B43="","",'PVT DRAINAGE'!B43)</f>
        <v>LF</v>
      </c>
      <c r="D602" s="219" t="s">
        <v>486</v>
      </c>
      <c r="E602" s="219" t="s">
        <v>486</v>
      </c>
      <c r="F602" s="219" t="s">
        <v>486</v>
      </c>
      <c r="G602" s="219" t="s">
        <v>486</v>
      </c>
      <c r="H602" s="219" t="s">
        <v>486</v>
      </c>
      <c r="I602" s="219" t="s">
        <v>486</v>
      </c>
      <c r="J602" s="219" t="s">
        <v>486</v>
      </c>
      <c r="K602" s="219" t="s">
        <v>486</v>
      </c>
      <c r="L602" s="219" t="s">
        <v>486</v>
      </c>
      <c r="M602" s="219" t="s">
        <v>486</v>
      </c>
      <c r="N602" s="219" t="s">
        <v>486</v>
      </c>
      <c r="O602" s="219" t="s">
        <v>486</v>
      </c>
      <c r="P602" s="219" t="s">
        <v>486</v>
      </c>
      <c r="Q602" s="219" t="s">
        <v>486</v>
      </c>
      <c r="R602" s="219" t="s">
        <v>486</v>
      </c>
      <c r="S602" s="219" t="s">
        <v>486</v>
      </c>
      <c r="T602" s="219" t="s">
        <v>486</v>
      </c>
      <c r="U602" s="219"/>
      <c r="V602" s="219"/>
      <c r="W602" s="219"/>
      <c r="X602" s="219"/>
      <c r="Y602" s="219"/>
      <c r="Z602" s="219"/>
      <c r="AA602" s="233" t="str">
        <f>IF('PVT DRAINAGE'!AA43="","",'PVT DRAINAGE'!AA43)</f>
        <v xml:space="preserve"> </v>
      </c>
      <c r="AB602" s="233" t="str">
        <f>IF('LANDSCAPE&amp;IRRIG'!Z87="","",'LANDSCAPE&amp;IRRIG'!Z87)</f>
        <v/>
      </c>
      <c r="AC602" s="233" t="str">
        <f>IF('PVT DRAINAGE'!AB43="","",'PVT DRAINAGE'!AB43)</f>
        <v/>
      </c>
      <c r="AD602" s="223">
        <f>IF('PVT DRAINAGE'!AC43="","",'PVT DRAINAGE'!AC43)</f>
        <v>26</v>
      </c>
      <c r="AE602" s="224" t="str">
        <f>IF('PVT DRAINAGE'!AD43="","",'PVT DRAINAGE'!AD43)</f>
        <v/>
      </c>
      <c r="AF602" s="449" t="str">
        <f>IF('PVT DRAINAGE'!AE43="","",'PVT DRAINAGE'!AE43)</f>
        <v/>
      </c>
    </row>
    <row r="603" spans="1:32" x14ac:dyDescent="0.15">
      <c r="A603" s="313" t="str">
        <f>IF('PVT DRAINAGE'!AE44="","","Print")</f>
        <v/>
      </c>
      <c r="B603" s="448" t="str">
        <f>IF('PVT DRAINAGE'!A44="","",'PVT DRAINAGE'!A44)</f>
        <v>8"-12" PVC STORM DRAIN</v>
      </c>
      <c r="C603" s="221" t="str">
        <f>IF('PVT DRAINAGE'!B44="","",'PVT DRAINAGE'!B44)</f>
        <v>LF</v>
      </c>
      <c r="D603" s="219" t="s">
        <v>486</v>
      </c>
      <c r="E603" s="219" t="s">
        <v>486</v>
      </c>
      <c r="F603" s="219" t="s">
        <v>486</v>
      </c>
      <c r="G603" s="219" t="s">
        <v>486</v>
      </c>
      <c r="H603" s="219" t="s">
        <v>486</v>
      </c>
      <c r="I603" s="219" t="s">
        <v>486</v>
      </c>
      <c r="J603" s="219" t="s">
        <v>486</v>
      </c>
      <c r="K603" s="219" t="s">
        <v>486</v>
      </c>
      <c r="L603" s="219" t="s">
        <v>486</v>
      </c>
      <c r="M603" s="219" t="s">
        <v>486</v>
      </c>
      <c r="N603" s="219" t="s">
        <v>486</v>
      </c>
      <c r="O603" s="219" t="s">
        <v>486</v>
      </c>
      <c r="P603" s="219" t="s">
        <v>486</v>
      </c>
      <c r="Q603" s="219" t="s">
        <v>486</v>
      </c>
      <c r="R603" s="219" t="s">
        <v>486</v>
      </c>
      <c r="S603" s="219" t="s">
        <v>486</v>
      </c>
      <c r="T603" s="219" t="s">
        <v>486</v>
      </c>
      <c r="U603" s="219"/>
      <c r="V603" s="219"/>
      <c r="W603" s="219"/>
      <c r="X603" s="219"/>
      <c r="Y603" s="219"/>
      <c r="Z603" s="219"/>
      <c r="AA603" s="233" t="str">
        <f>IF('PVT DRAINAGE'!AA44="","",'PVT DRAINAGE'!AA44)</f>
        <v xml:space="preserve"> </v>
      </c>
      <c r="AB603" s="233" t="str">
        <f>IF('LANDSCAPE&amp;IRRIG'!Z88="","",'LANDSCAPE&amp;IRRIG'!Z88)</f>
        <v/>
      </c>
      <c r="AC603" s="233" t="str">
        <f>IF('PVT DRAINAGE'!AB44="","",'PVT DRAINAGE'!AB44)</f>
        <v/>
      </c>
      <c r="AD603" s="223">
        <f>IF('PVT DRAINAGE'!AC44="","",'PVT DRAINAGE'!AC44)</f>
        <v>39</v>
      </c>
      <c r="AE603" s="224" t="str">
        <f>IF('PVT DRAINAGE'!AD44="","",'PVT DRAINAGE'!AD44)</f>
        <v/>
      </c>
      <c r="AF603" s="449" t="str">
        <f>IF('PVT DRAINAGE'!AE44="","",'PVT DRAINAGE'!AE44)</f>
        <v/>
      </c>
    </row>
    <row r="604" spans="1:32" x14ac:dyDescent="0.15">
      <c r="A604" s="313" t="str">
        <f>IF('PVT DRAINAGE'!AE45="","","Print")</f>
        <v/>
      </c>
      <c r="B604" s="448" t="str">
        <f>IF('PVT DRAINAGE'!A45="","",'PVT DRAINAGE'!A45)</f>
        <v>15" PVC STORM DRAIN</v>
      </c>
      <c r="C604" s="221" t="str">
        <f>IF('PVT DRAINAGE'!B45="","",'PVT DRAINAGE'!B45)</f>
        <v>LF</v>
      </c>
      <c r="D604" s="219" t="s">
        <v>486</v>
      </c>
      <c r="E604" s="219" t="s">
        <v>486</v>
      </c>
      <c r="F604" s="219" t="s">
        <v>486</v>
      </c>
      <c r="G604" s="219" t="s">
        <v>486</v>
      </c>
      <c r="H604" s="219" t="s">
        <v>486</v>
      </c>
      <c r="I604" s="219" t="s">
        <v>486</v>
      </c>
      <c r="J604" s="219" t="s">
        <v>486</v>
      </c>
      <c r="K604" s="219" t="s">
        <v>486</v>
      </c>
      <c r="L604" s="219" t="s">
        <v>486</v>
      </c>
      <c r="M604" s="219" t="s">
        <v>486</v>
      </c>
      <c r="N604" s="219" t="s">
        <v>486</v>
      </c>
      <c r="O604" s="219" t="s">
        <v>486</v>
      </c>
      <c r="P604" s="219" t="s">
        <v>486</v>
      </c>
      <c r="Q604" s="219" t="s">
        <v>486</v>
      </c>
      <c r="R604" s="219" t="s">
        <v>486</v>
      </c>
      <c r="S604" s="219" t="s">
        <v>486</v>
      </c>
      <c r="T604" s="219" t="s">
        <v>486</v>
      </c>
      <c r="U604" s="219"/>
      <c r="V604" s="219"/>
      <c r="W604" s="219"/>
      <c r="X604" s="219"/>
      <c r="Y604" s="219"/>
      <c r="Z604" s="219"/>
      <c r="AA604" s="233" t="str">
        <f>IF('PVT DRAINAGE'!AA45="","",'PVT DRAINAGE'!AA45)</f>
        <v/>
      </c>
      <c r="AB604" s="233" t="str">
        <f>IF('LANDSCAPE&amp;IRRIG'!Z89="","",'LANDSCAPE&amp;IRRIG'!Z89)</f>
        <v/>
      </c>
      <c r="AC604" s="233" t="str">
        <f>IF('PVT DRAINAGE'!AB45="","",'PVT DRAINAGE'!AB45)</f>
        <v/>
      </c>
      <c r="AD604" s="223">
        <f>IF('PVT DRAINAGE'!AC45="","",'PVT DRAINAGE'!AC45)</f>
        <v>45.5</v>
      </c>
      <c r="AE604" s="224" t="str">
        <f>IF('PVT DRAINAGE'!AD45="","",'PVT DRAINAGE'!AD45)</f>
        <v/>
      </c>
      <c r="AF604" s="449" t="str">
        <f>IF('PVT DRAINAGE'!AE45="","",'PVT DRAINAGE'!AE45)</f>
        <v/>
      </c>
    </row>
    <row r="605" spans="1:32" x14ac:dyDescent="0.15">
      <c r="A605" s="313" t="str">
        <f>IF('PVT DRAINAGE'!AE46="","","Print")</f>
        <v/>
      </c>
      <c r="B605" s="448" t="str">
        <f>IF('PVT DRAINAGE'!A46="","",'PVT DRAINAGE'!A46)</f>
        <v>18" PVC STORM DRAIN</v>
      </c>
      <c r="C605" s="221" t="str">
        <f>IF('PVT DRAINAGE'!B46="","",'PVT DRAINAGE'!B46)</f>
        <v>LF</v>
      </c>
      <c r="D605" s="219" t="s">
        <v>486</v>
      </c>
      <c r="E605" s="219" t="s">
        <v>486</v>
      </c>
      <c r="F605" s="219" t="s">
        <v>486</v>
      </c>
      <c r="G605" s="219" t="s">
        <v>486</v>
      </c>
      <c r="H605" s="219" t="s">
        <v>486</v>
      </c>
      <c r="I605" s="219" t="s">
        <v>486</v>
      </c>
      <c r="J605" s="219" t="s">
        <v>486</v>
      </c>
      <c r="K605" s="219" t="s">
        <v>486</v>
      </c>
      <c r="L605" s="219" t="s">
        <v>486</v>
      </c>
      <c r="M605" s="219" t="s">
        <v>486</v>
      </c>
      <c r="N605" s="219" t="s">
        <v>486</v>
      </c>
      <c r="O605" s="219" t="s">
        <v>486</v>
      </c>
      <c r="P605" s="219" t="s">
        <v>486</v>
      </c>
      <c r="Q605" s="219" t="s">
        <v>486</v>
      </c>
      <c r="R605" s="219" t="s">
        <v>486</v>
      </c>
      <c r="S605" s="219" t="s">
        <v>486</v>
      </c>
      <c r="T605" s="219" t="s">
        <v>486</v>
      </c>
      <c r="U605" s="219"/>
      <c r="V605" s="219"/>
      <c r="W605" s="219"/>
      <c r="X605" s="219"/>
      <c r="Y605" s="219"/>
      <c r="Z605" s="219"/>
      <c r="AA605" s="233" t="str">
        <f>IF('PVT DRAINAGE'!AA46="","",'PVT DRAINAGE'!AA46)</f>
        <v/>
      </c>
      <c r="AB605" s="233" t="str">
        <f>IF('LANDSCAPE&amp;IRRIG'!Z90="","",'LANDSCAPE&amp;IRRIG'!Z90)</f>
        <v/>
      </c>
      <c r="AC605" s="233" t="str">
        <f>IF('PVT DRAINAGE'!AB46="","",'PVT DRAINAGE'!AB46)</f>
        <v/>
      </c>
      <c r="AD605" s="223">
        <f>IF('PVT DRAINAGE'!AC46="","",'PVT DRAINAGE'!AC46)</f>
        <v>92.3</v>
      </c>
      <c r="AE605" s="224" t="str">
        <f>IF('PVT DRAINAGE'!AD46="","",'PVT DRAINAGE'!AD46)</f>
        <v/>
      </c>
      <c r="AF605" s="449" t="str">
        <f>IF('PVT DRAINAGE'!AE46="","",'PVT DRAINAGE'!AE46)</f>
        <v/>
      </c>
    </row>
    <row r="606" spans="1:32" x14ac:dyDescent="0.15">
      <c r="A606" s="313" t="str">
        <f>IF('PVT DRAINAGE'!AE47="","","Print")</f>
        <v/>
      </c>
      <c r="B606" s="448" t="str">
        <f>IF('PVT DRAINAGE'!A47="","",'PVT DRAINAGE'!A47)</f>
        <v>24" PVC STORM DRAIN</v>
      </c>
      <c r="C606" s="221" t="str">
        <f>IF('PVT DRAINAGE'!B47="","",'PVT DRAINAGE'!B47)</f>
        <v>LF</v>
      </c>
      <c r="D606" s="219" t="s">
        <v>486</v>
      </c>
      <c r="E606" s="219" t="s">
        <v>486</v>
      </c>
      <c r="F606" s="219" t="s">
        <v>486</v>
      </c>
      <c r="G606" s="219" t="s">
        <v>486</v>
      </c>
      <c r="H606" s="219" t="s">
        <v>486</v>
      </c>
      <c r="I606" s="219" t="s">
        <v>486</v>
      </c>
      <c r="J606" s="219" t="s">
        <v>486</v>
      </c>
      <c r="K606" s="219" t="s">
        <v>486</v>
      </c>
      <c r="L606" s="219" t="s">
        <v>486</v>
      </c>
      <c r="M606" s="219" t="s">
        <v>486</v>
      </c>
      <c r="N606" s="219" t="s">
        <v>486</v>
      </c>
      <c r="O606" s="219" t="s">
        <v>486</v>
      </c>
      <c r="P606" s="219" t="s">
        <v>486</v>
      </c>
      <c r="Q606" s="219" t="s">
        <v>486</v>
      </c>
      <c r="R606" s="219" t="s">
        <v>486</v>
      </c>
      <c r="S606" s="219" t="s">
        <v>486</v>
      </c>
      <c r="T606" s="219" t="s">
        <v>486</v>
      </c>
      <c r="U606" s="219"/>
      <c r="V606" s="219"/>
      <c r="W606" s="219"/>
      <c r="X606" s="219"/>
      <c r="Y606" s="219"/>
      <c r="Z606" s="219"/>
      <c r="AA606" s="233" t="str">
        <f>IF('PVT DRAINAGE'!AA47="","",'PVT DRAINAGE'!AA47)</f>
        <v/>
      </c>
      <c r="AB606" s="233" t="str">
        <f>IF('LANDSCAPE&amp;IRRIG'!Z91="","",'LANDSCAPE&amp;IRRIG'!Z91)</f>
        <v/>
      </c>
      <c r="AC606" s="233" t="str">
        <f>IF('PVT DRAINAGE'!AB47="","",'PVT DRAINAGE'!AB47)</f>
        <v/>
      </c>
      <c r="AD606" s="223">
        <f>IF('PVT DRAINAGE'!AC47="","",'PVT DRAINAGE'!AC47)</f>
        <v>104</v>
      </c>
      <c r="AE606" s="224" t="str">
        <f>IF('PVT DRAINAGE'!AD47="","",'PVT DRAINAGE'!AD47)</f>
        <v/>
      </c>
      <c r="AF606" s="449" t="str">
        <f>IF('PVT DRAINAGE'!AE47="","",'PVT DRAINAGE'!AE47)</f>
        <v/>
      </c>
    </row>
    <row r="607" spans="1:32" x14ac:dyDescent="0.15">
      <c r="A607" s="313" t="str">
        <f>IF('PVT DRAINAGE'!AE48="","","Print")</f>
        <v/>
      </c>
      <c r="B607" s="448" t="str">
        <f>IF('PVT DRAINAGE'!A48="","",'PVT DRAINAGE'!A48)</f>
        <v>30" PVC STORM DRAIN</v>
      </c>
      <c r="C607" s="221" t="str">
        <f>IF('PVT DRAINAGE'!B48="","",'PVT DRAINAGE'!B48)</f>
        <v>LF</v>
      </c>
      <c r="D607" s="219" t="s">
        <v>486</v>
      </c>
      <c r="E607" s="219" t="s">
        <v>486</v>
      </c>
      <c r="F607" s="219" t="s">
        <v>486</v>
      </c>
      <c r="G607" s="219" t="s">
        <v>486</v>
      </c>
      <c r="H607" s="219" t="s">
        <v>486</v>
      </c>
      <c r="I607" s="219" t="s">
        <v>486</v>
      </c>
      <c r="J607" s="219" t="s">
        <v>486</v>
      </c>
      <c r="K607" s="219" t="s">
        <v>486</v>
      </c>
      <c r="L607" s="219" t="s">
        <v>486</v>
      </c>
      <c r="M607" s="219" t="s">
        <v>486</v>
      </c>
      <c r="N607" s="219" t="s">
        <v>486</v>
      </c>
      <c r="O607" s="219" t="s">
        <v>486</v>
      </c>
      <c r="P607" s="219" t="s">
        <v>486</v>
      </c>
      <c r="Q607" s="219" t="s">
        <v>486</v>
      </c>
      <c r="R607" s="219" t="s">
        <v>486</v>
      </c>
      <c r="S607" s="219" t="s">
        <v>486</v>
      </c>
      <c r="T607" s="219" t="s">
        <v>486</v>
      </c>
      <c r="U607" s="219"/>
      <c r="V607" s="219"/>
      <c r="W607" s="219"/>
      <c r="X607" s="219"/>
      <c r="Y607" s="219"/>
      <c r="Z607" s="219"/>
      <c r="AA607" s="233" t="str">
        <f>IF('PVT DRAINAGE'!AA48="","",'PVT DRAINAGE'!AA48)</f>
        <v xml:space="preserve"> </v>
      </c>
      <c r="AB607" s="233" t="str">
        <f>IF('LANDSCAPE&amp;IRRIG'!Z92="","",'LANDSCAPE&amp;IRRIG'!Z92)</f>
        <v/>
      </c>
      <c r="AC607" s="233" t="str">
        <f>IF('PVT DRAINAGE'!AB48="","",'PVT DRAINAGE'!AB48)</f>
        <v/>
      </c>
      <c r="AD607" s="223">
        <f>IF('PVT DRAINAGE'!AC48="","",'PVT DRAINAGE'!AC48)</f>
        <v>118.3</v>
      </c>
      <c r="AE607" s="224" t="str">
        <f>IF('PVT DRAINAGE'!AD48="","",'PVT DRAINAGE'!AD48)</f>
        <v/>
      </c>
      <c r="AF607" s="449" t="str">
        <f>IF('PVT DRAINAGE'!AE48="","",'PVT DRAINAGE'!AE48)</f>
        <v/>
      </c>
    </row>
    <row r="608" spans="1:32" x14ac:dyDescent="0.15">
      <c r="A608" s="313" t="str">
        <f>IF('PVT DRAINAGE'!AE49="","","Print")</f>
        <v/>
      </c>
      <c r="B608" s="448" t="str">
        <f>IF('PVT DRAINAGE'!A49="","",'PVT DRAINAGE'!A49)</f>
        <v>36" PVC STORM DRAIN</v>
      </c>
      <c r="C608" s="221" t="str">
        <f>IF('PVT DRAINAGE'!B49="","",'PVT DRAINAGE'!B49)</f>
        <v>LF</v>
      </c>
      <c r="D608" s="219" t="s">
        <v>486</v>
      </c>
      <c r="E608" s="219" t="s">
        <v>486</v>
      </c>
      <c r="F608" s="219" t="s">
        <v>486</v>
      </c>
      <c r="G608" s="219" t="s">
        <v>486</v>
      </c>
      <c r="H608" s="219" t="s">
        <v>486</v>
      </c>
      <c r="I608" s="219" t="s">
        <v>486</v>
      </c>
      <c r="J608" s="219" t="s">
        <v>486</v>
      </c>
      <c r="K608" s="219" t="s">
        <v>486</v>
      </c>
      <c r="L608" s="219" t="s">
        <v>486</v>
      </c>
      <c r="M608" s="219" t="s">
        <v>486</v>
      </c>
      <c r="N608" s="219" t="s">
        <v>486</v>
      </c>
      <c r="O608" s="219" t="s">
        <v>486</v>
      </c>
      <c r="P608" s="219" t="s">
        <v>486</v>
      </c>
      <c r="Q608" s="219" t="s">
        <v>486</v>
      </c>
      <c r="R608" s="219" t="s">
        <v>486</v>
      </c>
      <c r="S608" s="219" t="s">
        <v>486</v>
      </c>
      <c r="T608" s="219" t="s">
        <v>486</v>
      </c>
      <c r="U608" s="219"/>
      <c r="V608" s="219"/>
      <c r="W608" s="219"/>
      <c r="X608" s="219"/>
      <c r="Y608" s="219"/>
      <c r="Z608" s="219"/>
      <c r="AA608" s="233" t="str">
        <f>IF('PVT DRAINAGE'!AA49="","",'PVT DRAINAGE'!AA49)</f>
        <v xml:space="preserve"> </v>
      </c>
      <c r="AB608" s="233" t="str">
        <f>IF('LANDSCAPE&amp;IRRIG'!Z93="","",'LANDSCAPE&amp;IRRIG'!Z93)</f>
        <v/>
      </c>
      <c r="AC608" s="233" t="str">
        <f>IF('PVT DRAINAGE'!AB49="","",'PVT DRAINAGE'!AB49)</f>
        <v/>
      </c>
      <c r="AD608" s="223">
        <f>IF('PVT DRAINAGE'!AC49="","",'PVT DRAINAGE'!AC49)</f>
        <v>136.5</v>
      </c>
      <c r="AE608" s="224" t="str">
        <f>IF('PVT DRAINAGE'!AD49="","",'PVT DRAINAGE'!AD49)</f>
        <v/>
      </c>
      <c r="AF608" s="449" t="str">
        <f>IF('PVT DRAINAGE'!AE49="","",'PVT DRAINAGE'!AE49)</f>
        <v/>
      </c>
    </row>
    <row r="609" spans="1:32" x14ac:dyDescent="0.15">
      <c r="A609" s="313" t="str">
        <f>IF('PVT DRAINAGE'!AE50="","","Print")</f>
        <v/>
      </c>
      <c r="B609" s="448" t="str">
        <f>IF('PVT DRAINAGE'!A50="","",'PVT DRAINAGE'!A50)</f>
        <v>42" PVC STORM DRAIN</v>
      </c>
      <c r="C609" s="221" t="str">
        <f>IF('PVT DRAINAGE'!B50="","",'PVT DRAINAGE'!B50)</f>
        <v>LF</v>
      </c>
      <c r="D609" s="219" t="s">
        <v>486</v>
      </c>
      <c r="E609" s="219" t="s">
        <v>486</v>
      </c>
      <c r="F609" s="219" t="s">
        <v>486</v>
      </c>
      <c r="G609" s="219" t="s">
        <v>486</v>
      </c>
      <c r="H609" s="219" t="s">
        <v>486</v>
      </c>
      <c r="I609" s="219" t="s">
        <v>486</v>
      </c>
      <c r="J609" s="219" t="s">
        <v>486</v>
      </c>
      <c r="K609" s="219" t="s">
        <v>486</v>
      </c>
      <c r="L609" s="219" t="s">
        <v>486</v>
      </c>
      <c r="M609" s="219" t="s">
        <v>486</v>
      </c>
      <c r="N609" s="219" t="s">
        <v>486</v>
      </c>
      <c r="O609" s="219" t="s">
        <v>486</v>
      </c>
      <c r="P609" s="219" t="s">
        <v>486</v>
      </c>
      <c r="Q609" s="219" t="s">
        <v>486</v>
      </c>
      <c r="R609" s="219" t="s">
        <v>486</v>
      </c>
      <c r="S609" s="219" t="s">
        <v>486</v>
      </c>
      <c r="T609" s="219" t="s">
        <v>486</v>
      </c>
      <c r="U609" s="219"/>
      <c r="V609" s="219"/>
      <c r="W609" s="219"/>
      <c r="X609" s="219"/>
      <c r="Y609" s="219"/>
      <c r="Z609" s="219"/>
      <c r="AA609" s="233" t="str">
        <f>IF('PVT DRAINAGE'!AA50="","",'PVT DRAINAGE'!AA50)</f>
        <v/>
      </c>
      <c r="AB609" s="233" t="str">
        <f>IF('LANDSCAPE&amp;IRRIG'!Z94="","",'LANDSCAPE&amp;IRRIG'!Z94)</f>
        <v/>
      </c>
      <c r="AC609" s="233" t="str">
        <f>IF('PVT DRAINAGE'!AB50="","",'PVT DRAINAGE'!AB50)</f>
        <v/>
      </c>
      <c r="AD609" s="223">
        <f>IF('PVT DRAINAGE'!AC50="","",'PVT DRAINAGE'!AC50)</f>
        <v>156</v>
      </c>
      <c r="AE609" s="224" t="str">
        <f>IF('PVT DRAINAGE'!AD50="","",'PVT DRAINAGE'!AD50)</f>
        <v/>
      </c>
      <c r="AF609" s="449" t="str">
        <f>IF('PVT DRAINAGE'!AE50="","",'PVT DRAINAGE'!AE50)</f>
        <v/>
      </c>
    </row>
    <row r="610" spans="1:32" x14ac:dyDescent="0.15">
      <c r="A610" s="313" t="str">
        <f>IF('PVT DRAINAGE'!AE51="","","Print")</f>
        <v/>
      </c>
      <c r="B610" s="448" t="str">
        <f>IF('PVT DRAINAGE'!A51="","",'PVT DRAINAGE'!A51)</f>
        <v>48" PVC STORM DRAIN</v>
      </c>
      <c r="C610" s="221" t="str">
        <f>IF('PVT DRAINAGE'!B51="","",'PVT DRAINAGE'!B51)</f>
        <v>LF</v>
      </c>
      <c r="D610" s="219" t="s">
        <v>486</v>
      </c>
      <c r="E610" s="219" t="s">
        <v>486</v>
      </c>
      <c r="F610" s="219" t="s">
        <v>486</v>
      </c>
      <c r="G610" s="219" t="s">
        <v>486</v>
      </c>
      <c r="H610" s="219" t="s">
        <v>486</v>
      </c>
      <c r="I610" s="219" t="s">
        <v>486</v>
      </c>
      <c r="J610" s="219" t="s">
        <v>486</v>
      </c>
      <c r="K610" s="219" t="s">
        <v>486</v>
      </c>
      <c r="L610" s="219" t="s">
        <v>486</v>
      </c>
      <c r="M610" s="219" t="s">
        <v>486</v>
      </c>
      <c r="N610" s="219" t="s">
        <v>486</v>
      </c>
      <c r="O610" s="219" t="s">
        <v>486</v>
      </c>
      <c r="P610" s="219" t="s">
        <v>486</v>
      </c>
      <c r="Q610" s="219" t="s">
        <v>486</v>
      </c>
      <c r="R610" s="219" t="s">
        <v>486</v>
      </c>
      <c r="S610" s="219" t="s">
        <v>486</v>
      </c>
      <c r="T610" s="219" t="s">
        <v>486</v>
      </c>
      <c r="U610" s="219"/>
      <c r="V610" s="219"/>
      <c r="W610" s="219"/>
      <c r="X610" s="219"/>
      <c r="Y610" s="219"/>
      <c r="Z610" s="219"/>
      <c r="AA610" s="233" t="str">
        <f>IF('PVT DRAINAGE'!AA51="","",'PVT DRAINAGE'!AA51)</f>
        <v xml:space="preserve"> </v>
      </c>
      <c r="AB610" s="233" t="str">
        <f>IF('LANDSCAPE&amp;IRRIG'!Z95="","",'LANDSCAPE&amp;IRRIG'!Z95)</f>
        <v/>
      </c>
      <c r="AC610" s="233" t="str">
        <f>IF('PVT DRAINAGE'!AB51="","",'PVT DRAINAGE'!AB51)</f>
        <v/>
      </c>
      <c r="AD610" s="223">
        <f>IF('PVT DRAINAGE'!AC51="","",'PVT DRAINAGE'!AC51)</f>
        <v>175.5</v>
      </c>
      <c r="AE610" s="224" t="str">
        <f>IF('PVT DRAINAGE'!AD51="","",'PVT DRAINAGE'!AD51)</f>
        <v/>
      </c>
      <c r="AF610" s="449" t="str">
        <f>IF('PVT DRAINAGE'!AE51="","",'PVT DRAINAGE'!AE51)</f>
        <v/>
      </c>
    </row>
    <row r="611" spans="1:32" x14ac:dyDescent="0.15">
      <c r="A611" s="313" t="str">
        <f>IF('PVT DRAINAGE'!AE52="","","Print")</f>
        <v/>
      </c>
      <c r="B611" s="448" t="str">
        <f>IF('PVT DRAINAGE'!A52="","",'PVT DRAINAGE'!A52)</f>
        <v>ADDITIONAL ITEM</v>
      </c>
      <c r="C611" s="221" t="str">
        <f>IF('PVT DRAINAGE'!B52="","",'PVT DRAINAGE'!B52)</f>
        <v>XX</v>
      </c>
      <c r="D611" s="219" t="s">
        <v>486</v>
      </c>
      <c r="E611" s="219" t="s">
        <v>486</v>
      </c>
      <c r="F611" s="219" t="s">
        <v>486</v>
      </c>
      <c r="G611" s="219" t="s">
        <v>486</v>
      </c>
      <c r="H611" s="219" t="s">
        <v>486</v>
      </c>
      <c r="I611" s="219" t="s">
        <v>486</v>
      </c>
      <c r="J611" s="219" t="s">
        <v>486</v>
      </c>
      <c r="K611" s="219" t="s">
        <v>486</v>
      </c>
      <c r="L611" s="219" t="s">
        <v>486</v>
      </c>
      <c r="M611" s="219" t="s">
        <v>486</v>
      </c>
      <c r="N611" s="219" t="s">
        <v>486</v>
      </c>
      <c r="O611" s="219" t="s">
        <v>486</v>
      </c>
      <c r="P611" s="219" t="s">
        <v>486</v>
      </c>
      <c r="Q611" s="219" t="s">
        <v>486</v>
      </c>
      <c r="R611" s="219" t="s">
        <v>486</v>
      </c>
      <c r="S611" s="219" t="s">
        <v>486</v>
      </c>
      <c r="T611" s="219" t="s">
        <v>486</v>
      </c>
      <c r="U611" s="219"/>
      <c r="V611" s="219"/>
      <c r="W611" s="219"/>
      <c r="X611" s="219"/>
      <c r="Y611" s="219"/>
      <c r="Z611" s="219"/>
      <c r="AA611" s="233" t="str">
        <f>IF('PVT DRAINAGE'!AA52="","",'PVT DRAINAGE'!AA52)</f>
        <v/>
      </c>
      <c r="AB611" s="233" t="str">
        <f>IF('LANDSCAPE&amp;IRRIG'!Z96="","",'LANDSCAPE&amp;IRRIG'!Z96)</f>
        <v/>
      </c>
      <c r="AC611" s="233" t="str">
        <f>IF('PVT DRAINAGE'!AB52="","",'PVT DRAINAGE'!AB52)</f>
        <v/>
      </c>
      <c r="AD611" s="223" t="str">
        <f>IF('PVT DRAINAGE'!AC52="","",'PVT DRAINAGE'!AC52)</f>
        <v/>
      </c>
      <c r="AE611" s="224" t="str">
        <f>IF('PVT DRAINAGE'!AD52="","",'PVT DRAINAGE'!AD52)</f>
        <v/>
      </c>
      <c r="AF611" s="449" t="str">
        <f>IF('PVT DRAINAGE'!AE52="","",'PVT DRAINAGE'!AE52)</f>
        <v/>
      </c>
    </row>
    <row r="612" spans="1:32" x14ac:dyDescent="0.15">
      <c r="A612" s="313" t="str">
        <f>IF('PVT DRAINAGE'!AE53="","","Print")</f>
        <v/>
      </c>
      <c r="B612" s="448" t="str">
        <f>IF('PVT DRAINAGE'!A53="","",'PVT DRAINAGE'!A53)</f>
        <v>ADDITIONAL ITEM</v>
      </c>
      <c r="C612" s="221" t="str">
        <f>IF('PVT DRAINAGE'!B53="","",'PVT DRAINAGE'!B53)</f>
        <v>XX</v>
      </c>
      <c r="D612" s="219" t="s">
        <v>486</v>
      </c>
      <c r="E612" s="219" t="s">
        <v>486</v>
      </c>
      <c r="F612" s="219" t="s">
        <v>486</v>
      </c>
      <c r="G612" s="219" t="s">
        <v>486</v>
      </c>
      <c r="H612" s="219" t="s">
        <v>486</v>
      </c>
      <c r="I612" s="219" t="s">
        <v>486</v>
      </c>
      <c r="J612" s="219" t="s">
        <v>486</v>
      </c>
      <c r="K612" s="219" t="s">
        <v>486</v>
      </c>
      <c r="L612" s="219" t="s">
        <v>486</v>
      </c>
      <c r="M612" s="219" t="s">
        <v>486</v>
      </c>
      <c r="N612" s="219" t="s">
        <v>486</v>
      </c>
      <c r="O612" s="219" t="s">
        <v>486</v>
      </c>
      <c r="P612" s="219" t="s">
        <v>486</v>
      </c>
      <c r="Q612" s="219" t="s">
        <v>486</v>
      </c>
      <c r="R612" s="219" t="s">
        <v>486</v>
      </c>
      <c r="S612" s="219" t="s">
        <v>486</v>
      </c>
      <c r="T612" s="219" t="s">
        <v>486</v>
      </c>
      <c r="U612" s="219"/>
      <c r="V612" s="219"/>
      <c r="W612" s="219"/>
      <c r="X612" s="219"/>
      <c r="Y612" s="219"/>
      <c r="Z612" s="219"/>
      <c r="AA612" s="233" t="str">
        <f>IF('PVT DRAINAGE'!AA53="","",'PVT DRAINAGE'!AA53)</f>
        <v/>
      </c>
      <c r="AB612" s="233" t="str">
        <f>IF('LANDSCAPE&amp;IRRIG'!Z97="","",'LANDSCAPE&amp;IRRIG'!Z97)</f>
        <v/>
      </c>
      <c r="AC612" s="233" t="str">
        <f>IF('PVT DRAINAGE'!AB53="","",'PVT DRAINAGE'!AB53)</f>
        <v/>
      </c>
      <c r="AD612" s="223" t="str">
        <f>IF('PVT DRAINAGE'!AC53="","",'PVT DRAINAGE'!AC53)</f>
        <v/>
      </c>
      <c r="AE612" s="224" t="str">
        <f>IF('PVT DRAINAGE'!AD53="","",'PVT DRAINAGE'!AD53)</f>
        <v/>
      </c>
      <c r="AF612" s="449" t="str">
        <f>IF('PVT DRAINAGE'!AE53="","",'PVT DRAINAGE'!AE53)</f>
        <v/>
      </c>
    </row>
    <row r="613" spans="1:32" x14ac:dyDescent="0.15">
      <c r="A613" s="313" t="str">
        <f>IF('PVT DRAINAGE'!AE54="","","Print")</f>
        <v/>
      </c>
      <c r="B613" s="448" t="str">
        <f>IF('PVT DRAINAGE'!A54="","",'PVT DRAINAGE'!A54)</f>
        <v>ADDITIONAL ITEM</v>
      </c>
      <c r="C613" s="221" t="str">
        <f>IF('PVT DRAINAGE'!B54="","",'PVT DRAINAGE'!B54)</f>
        <v>XX</v>
      </c>
      <c r="D613" s="219" t="s">
        <v>486</v>
      </c>
      <c r="E613" s="219" t="s">
        <v>486</v>
      </c>
      <c r="F613" s="219" t="s">
        <v>486</v>
      </c>
      <c r="G613" s="219" t="s">
        <v>486</v>
      </c>
      <c r="H613" s="219" t="s">
        <v>486</v>
      </c>
      <c r="I613" s="219" t="s">
        <v>486</v>
      </c>
      <c r="J613" s="219" t="s">
        <v>486</v>
      </c>
      <c r="K613" s="219" t="s">
        <v>486</v>
      </c>
      <c r="L613" s="219" t="s">
        <v>486</v>
      </c>
      <c r="M613" s="219" t="s">
        <v>486</v>
      </c>
      <c r="N613" s="219" t="s">
        <v>486</v>
      </c>
      <c r="O613" s="219" t="s">
        <v>486</v>
      </c>
      <c r="P613" s="219" t="s">
        <v>486</v>
      </c>
      <c r="Q613" s="219" t="s">
        <v>486</v>
      </c>
      <c r="R613" s="219" t="s">
        <v>486</v>
      </c>
      <c r="S613" s="219" t="s">
        <v>486</v>
      </c>
      <c r="T613" s="219" t="s">
        <v>486</v>
      </c>
      <c r="U613" s="219"/>
      <c r="V613" s="219"/>
      <c r="W613" s="219"/>
      <c r="X613" s="219"/>
      <c r="Y613" s="219"/>
      <c r="Z613" s="219"/>
      <c r="AA613" s="233" t="str">
        <f>IF('PVT DRAINAGE'!AA54="","",'PVT DRAINAGE'!AA54)</f>
        <v/>
      </c>
      <c r="AB613" s="233" t="str">
        <f>IF('LANDSCAPE&amp;IRRIG'!Z98="","",'LANDSCAPE&amp;IRRIG'!Z98)</f>
        <v/>
      </c>
      <c r="AC613" s="233" t="str">
        <f>IF('PVT DRAINAGE'!AB54="","",'PVT DRAINAGE'!AB54)</f>
        <v/>
      </c>
      <c r="AD613" s="223" t="str">
        <f>IF('PVT DRAINAGE'!AC54="","",'PVT DRAINAGE'!AC54)</f>
        <v/>
      </c>
      <c r="AE613" s="224" t="str">
        <f>IF('PVT DRAINAGE'!AD54="","",'PVT DRAINAGE'!AD54)</f>
        <v/>
      </c>
      <c r="AF613" s="449" t="str">
        <f>IF('PVT DRAINAGE'!AE54="","",'PVT DRAINAGE'!AE54)</f>
        <v/>
      </c>
    </row>
    <row r="614" spans="1:32" x14ac:dyDescent="0.15">
      <c r="A614" s="313" t="str">
        <f>IF('PVT DRAINAGE'!AE55="","","Print")</f>
        <v/>
      </c>
      <c r="B614" s="448" t="str">
        <f>IF('PVT DRAINAGE'!A55="","",'PVT DRAINAGE'!A55)</f>
        <v>ADDITIONAL ITEM</v>
      </c>
      <c r="C614" s="221" t="str">
        <f>IF('PVT DRAINAGE'!B55="","",'PVT DRAINAGE'!B55)</f>
        <v>XX</v>
      </c>
      <c r="D614" s="219" t="s">
        <v>486</v>
      </c>
      <c r="E614" s="219" t="s">
        <v>486</v>
      </c>
      <c r="F614" s="219" t="s">
        <v>486</v>
      </c>
      <c r="G614" s="219" t="s">
        <v>486</v>
      </c>
      <c r="H614" s="219" t="s">
        <v>486</v>
      </c>
      <c r="I614" s="219" t="s">
        <v>486</v>
      </c>
      <c r="J614" s="219" t="s">
        <v>486</v>
      </c>
      <c r="K614" s="219" t="s">
        <v>486</v>
      </c>
      <c r="L614" s="219" t="s">
        <v>486</v>
      </c>
      <c r="M614" s="219" t="s">
        <v>486</v>
      </c>
      <c r="N614" s="219" t="s">
        <v>486</v>
      </c>
      <c r="O614" s="219" t="s">
        <v>486</v>
      </c>
      <c r="P614" s="219" t="s">
        <v>486</v>
      </c>
      <c r="Q614" s="219" t="s">
        <v>486</v>
      </c>
      <c r="R614" s="219" t="s">
        <v>486</v>
      </c>
      <c r="S614" s="219" t="s">
        <v>486</v>
      </c>
      <c r="T614" s="219" t="s">
        <v>486</v>
      </c>
      <c r="U614" s="219"/>
      <c r="V614" s="219"/>
      <c r="W614" s="219"/>
      <c r="X614" s="219"/>
      <c r="Y614" s="219"/>
      <c r="Z614" s="219"/>
      <c r="AA614" s="233" t="str">
        <f>IF('PVT DRAINAGE'!AA55="","",'PVT DRAINAGE'!AA55)</f>
        <v/>
      </c>
      <c r="AB614" s="233" t="str">
        <f>IF('LANDSCAPE&amp;IRRIG'!Z99="","",'LANDSCAPE&amp;IRRIG'!Z99)</f>
        <v/>
      </c>
      <c r="AC614" s="233" t="str">
        <f>IF('PVT DRAINAGE'!AB55="","",'PVT DRAINAGE'!AB55)</f>
        <v/>
      </c>
      <c r="AD614" s="223" t="str">
        <f>IF('PVT DRAINAGE'!AC55="","",'PVT DRAINAGE'!AC55)</f>
        <v/>
      </c>
      <c r="AE614" s="224" t="str">
        <f>IF('PVT DRAINAGE'!AD55="","",'PVT DRAINAGE'!AD55)</f>
        <v/>
      </c>
      <c r="AF614" s="449" t="str">
        <f>IF('PVT DRAINAGE'!AE55="","",'PVT DRAINAGE'!AE55)</f>
        <v/>
      </c>
    </row>
    <row r="615" spans="1:32" x14ac:dyDescent="0.15">
      <c r="A615" s="313" t="str">
        <f>IF('PVT DRAINAGE'!AE56="","","Print")</f>
        <v/>
      </c>
      <c r="B615" s="448" t="str">
        <f>IF('PVT DRAINAGE'!A56="","",'PVT DRAINAGE'!A56)</f>
        <v>ADDITIONAL ITEM</v>
      </c>
      <c r="C615" s="221" t="str">
        <f>IF('PVT DRAINAGE'!B56="","",'PVT DRAINAGE'!B56)</f>
        <v>XX</v>
      </c>
      <c r="D615" s="219" t="s">
        <v>486</v>
      </c>
      <c r="E615" s="219" t="s">
        <v>486</v>
      </c>
      <c r="F615" s="219" t="s">
        <v>486</v>
      </c>
      <c r="G615" s="219" t="s">
        <v>486</v>
      </c>
      <c r="H615" s="219" t="s">
        <v>486</v>
      </c>
      <c r="I615" s="219" t="s">
        <v>486</v>
      </c>
      <c r="J615" s="219" t="s">
        <v>486</v>
      </c>
      <c r="K615" s="219" t="s">
        <v>486</v>
      </c>
      <c r="L615" s="219" t="s">
        <v>486</v>
      </c>
      <c r="M615" s="219" t="s">
        <v>486</v>
      </c>
      <c r="N615" s="219" t="s">
        <v>486</v>
      </c>
      <c r="O615" s="219" t="s">
        <v>486</v>
      </c>
      <c r="P615" s="219" t="s">
        <v>486</v>
      </c>
      <c r="Q615" s="219" t="s">
        <v>486</v>
      </c>
      <c r="R615" s="219" t="s">
        <v>486</v>
      </c>
      <c r="S615" s="219" t="s">
        <v>486</v>
      </c>
      <c r="T615" s="219" t="s">
        <v>486</v>
      </c>
      <c r="U615" s="219"/>
      <c r="V615" s="219"/>
      <c r="W615" s="219"/>
      <c r="X615" s="219"/>
      <c r="Y615" s="219"/>
      <c r="Z615" s="219"/>
      <c r="AA615" s="233" t="str">
        <f>IF('PVT DRAINAGE'!AA56="","",'PVT DRAINAGE'!AA56)</f>
        <v/>
      </c>
      <c r="AB615" s="233" t="str">
        <f>IF('LANDSCAPE&amp;IRRIG'!Z100="","",'LANDSCAPE&amp;IRRIG'!Z100)</f>
        <v/>
      </c>
      <c r="AC615" s="233" t="str">
        <f>IF('PVT DRAINAGE'!AB56="","",'PVT DRAINAGE'!AB56)</f>
        <v/>
      </c>
      <c r="AD615" s="223" t="str">
        <f>IF('PVT DRAINAGE'!AC56="","",'PVT DRAINAGE'!AC56)</f>
        <v/>
      </c>
      <c r="AE615" s="224" t="str">
        <f>IF('PVT DRAINAGE'!AD56="","",'PVT DRAINAGE'!AD56)</f>
        <v/>
      </c>
      <c r="AF615" s="449" t="str">
        <f>IF('PVT DRAINAGE'!AE56="","",'PVT DRAINAGE'!AE56)</f>
        <v/>
      </c>
    </row>
    <row r="616" spans="1:32" x14ac:dyDescent="0.15">
      <c r="A616" s="313" t="str">
        <f>IF('PVT DRAINAGE'!AE57="","","Print")</f>
        <v/>
      </c>
      <c r="B616" s="448" t="str">
        <f>IF('PVT DRAINAGE'!A57="","",'PVT DRAINAGE'!A57)</f>
        <v>ADDITIONAL ITEM</v>
      </c>
      <c r="C616" s="221" t="str">
        <f>IF('PVT DRAINAGE'!B57="","",'PVT DRAINAGE'!B57)</f>
        <v>XX</v>
      </c>
      <c r="D616" s="219" t="s">
        <v>486</v>
      </c>
      <c r="E616" s="219" t="s">
        <v>486</v>
      </c>
      <c r="F616" s="219" t="s">
        <v>486</v>
      </c>
      <c r="G616" s="219" t="s">
        <v>486</v>
      </c>
      <c r="H616" s="219" t="s">
        <v>486</v>
      </c>
      <c r="I616" s="219" t="s">
        <v>486</v>
      </c>
      <c r="J616" s="219" t="s">
        <v>486</v>
      </c>
      <c r="K616" s="219" t="s">
        <v>486</v>
      </c>
      <c r="L616" s="219" t="s">
        <v>486</v>
      </c>
      <c r="M616" s="219" t="s">
        <v>486</v>
      </c>
      <c r="N616" s="219" t="s">
        <v>486</v>
      </c>
      <c r="O616" s="219" t="s">
        <v>486</v>
      </c>
      <c r="P616" s="219" t="s">
        <v>486</v>
      </c>
      <c r="Q616" s="219" t="s">
        <v>486</v>
      </c>
      <c r="R616" s="219" t="s">
        <v>486</v>
      </c>
      <c r="S616" s="219" t="s">
        <v>486</v>
      </c>
      <c r="T616" s="219" t="s">
        <v>486</v>
      </c>
      <c r="U616" s="219"/>
      <c r="V616" s="219"/>
      <c r="W616" s="219"/>
      <c r="X616" s="219"/>
      <c r="Y616" s="219"/>
      <c r="Z616" s="219"/>
      <c r="AA616" s="233" t="str">
        <f>IF('PVT DRAINAGE'!AA57="","",'PVT DRAINAGE'!AA57)</f>
        <v/>
      </c>
      <c r="AB616" s="233" t="str">
        <f>IF('LANDSCAPE&amp;IRRIG'!Z101="","",'LANDSCAPE&amp;IRRIG'!Z101)</f>
        <v/>
      </c>
      <c r="AC616" s="233" t="str">
        <f>IF('PVT DRAINAGE'!AB57="","",'PVT DRAINAGE'!AB57)</f>
        <v/>
      </c>
      <c r="AD616" s="223" t="str">
        <f>IF('PVT DRAINAGE'!AC57="","",'PVT DRAINAGE'!AC57)</f>
        <v/>
      </c>
      <c r="AE616" s="224" t="str">
        <f>IF('PVT DRAINAGE'!AD57="","",'PVT DRAINAGE'!AD57)</f>
        <v/>
      </c>
      <c r="AF616" s="449" t="str">
        <f>IF('PVT DRAINAGE'!AE57="","",'PVT DRAINAGE'!AE57)</f>
        <v/>
      </c>
    </row>
    <row r="617" spans="1:32" x14ac:dyDescent="0.15">
      <c r="A617" s="313" t="str">
        <f>IF('PVT DRAINAGE'!AE58="","","Print")</f>
        <v/>
      </c>
      <c r="B617" s="448" t="str">
        <f>IF('PVT DRAINAGE'!A58="","",'PVT DRAINAGE'!A58)</f>
        <v>ADDITIONAL ITEM</v>
      </c>
      <c r="C617" s="221" t="str">
        <f>IF('PVT DRAINAGE'!B58="","",'PVT DRAINAGE'!B58)</f>
        <v>XX</v>
      </c>
      <c r="D617" s="219" t="s">
        <v>486</v>
      </c>
      <c r="E617" s="219" t="s">
        <v>486</v>
      </c>
      <c r="F617" s="219" t="s">
        <v>486</v>
      </c>
      <c r="G617" s="219" t="s">
        <v>486</v>
      </c>
      <c r="H617" s="219" t="s">
        <v>486</v>
      </c>
      <c r="I617" s="219" t="s">
        <v>486</v>
      </c>
      <c r="J617" s="219" t="s">
        <v>486</v>
      </c>
      <c r="K617" s="219" t="s">
        <v>486</v>
      </c>
      <c r="L617" s="219" t="s">
        <v>486</v>
      </c>
      <c r="M617" s="219" t="s">
        <v>486</v>
      </c>
      <c r="N617" s="219" t="s">
        <v>486</v>
      </c>
      <c r="O617" s="219" t="s">
        <v>486</v>
      </c>
      <c r="P617" s="219" t="s">
        <v>486</v>
      </c>
      <c r="Q617" s="219" t="s">
        <v>486</v>
      </c>
      <c r="R617" s="219" t="s">
        <v>486</v>
      </c>
      <c r="S617" s="219" t="s">
        <v>486</v>
      </c>
      <c r="T617" s="219" t="s">
        <v>486</v>
      </c>
      <c r="U617" s="219"/>
      <c r="V617" s="219"/>
      <c r="W617" s="219"/>
      <c r="X617" s="219"/>
      <c r="Y617" s="219"/>
      <c r="Z617" s="219"/>
      <c r="AA617" s="233" t="str">
        <f>IF('PVT DRAINAGE'!AA58="","",'PVT DRAINAGE'!AA58)</f>
        <v/>
      </c>
      <c r="AB617" s="233" t="str">
        <f>IF('LANDSCAPE&amp;IRRIG'!Z102="","",'LANDSCAPE&amp;IRRIG'!Z102)</f>
        <v/>
      </c>
      <c r="AC617" s="233" t="str">
        <f>IF('PVT DRAINAGE'!AB58="","",'PVT DRAINAGE'!AB58)</f>
        <v/>
      </c>
      <c r="AD617" s="223" t="str">
        <f>IF('PVT DRAINAGE'!AC58="","",'PVT DRAINAGE'!AC58)</f>
        <v/>
      </c>
      <c r="AE617" s="224" t="str">
        <f>IF('PVT DRAINAGE'!AD58="","",'PVT DRAINAGE'!AD58)</f>
        <v/>
      </c>
      <c r="AF617" s="449" t="str">
        <f>IF('PVT DRAINAGE'!AE58="","",'PVT DRAINAGE'!AE58)</f>
        <v/>
      </c>
    </row>
    <row r="618" spans="1:32" x14ac:dyDescent="0.15">
      <c r="A618" s="313" t="str">
        <f>IF('PVT DRAINAGE'!AE59="","","Print")</f>
        <v/>
      </c>
      <c r="B618" s="448" t="str">
        <f>IF('PVT DRAINAGE'!A59="","",'PVT DRAINAGE'!A59)</f>
        <v>ADDITIONAL ITEM</v>
      </c>
      <c r="C618" s="221" t="str">
        <f>IF('PVT DRAINAGE'!B59="","",'PVT DRAINAGE'!B59)</f>
        <v>XX</v>
      </c>
      <c r="D618" s="219" t="s">
        <v>486</v>
      </c>
      <c r="E618" s="219" t="s">
        <v>486</v>
      </c>
      <c r="F618" s="219" t="s">
        <v>486</v>
      </c>
      <c r="G618" s="219" t="s">
        <v>486</v>
      </c>
      <c r="H618" s="219" t="s">
        <v>486</v>
      </c>
      <c r="I618" s="219" t="s">
        <v>486</v>
      </c>
      <c r="J618" s="219" t="s">
        <v>486</v>
      </c>
      <c r="K618" s="219" t="s">
        <v>486</v>
      </c>
      <c r="L618" s="219" t="s">
        <v>486</v>
      </c>
      <c r="M618" s="219" t="s">
        <v>486</v>
      </c>
      <c r="N618" s="219" t="s">
        <v>486</v>
      </c>
      <c r="O618" s="219" t="s">
        <v>486</v>
      </c>
      <c r="P618" s="219" t="s">
        <v>486</v>
      </c>
      <c r="Q618" s="219" t="s">
        <v>486</v>
      </c>
      <c r="R618" s="219" t="s">
        <v>486</v>
      </c>
      <c r="S618" s="219" t="s">
        <v>486</v>
      </c>
      <c r="T618" s="219" t="s">
        <v>486</v>
      </c>
      <c r="U618" s="219"/>
      <c r="V618" s="219"/>
      <c r="W618" s="219"/>
      <c r="X618" s="219"/>
      <c r="Y618" s="219"/>
      <c r="Z618" s="219"/>
      <c r="AA618" s="233" t="str">
        <f>IF('PVT DRAINAGE'!AA59="","",'PVT DRAINAGE'!AA59)</f>
        <v/>
      </c>
      <c r="AB618" s="233" t="str">
        <f>IF('LANDSCAPE&amp;IRRIG'!Z103="","",'LANDSCAPE&amp;IRRIG'!Z103)</f>
        <v/>
      </c>
      <c r="AC618" s="233" t="str">
        <f>IF('PVT DRAINAGE'!AB59="","",'PVT DRAINAGE'!AB59)</f>
        <v/>
      </c>
      <c r="AD618" s="223" t="str">
        <f>IF('PVT DRAINAGE'!AC59="","",'PVT DRAINAGE'!AC59)</f>
        <v/>
      </c>
      <c r="AE618" s="224" t="str">
        <f>IF('PVT DRAINAGE'!AD59="","",'PVT DRAINAGE'!AD59)</f>
        <v/>
      </c>
      <c r="AF618" s="449" t="str">
        <f>IF('PVT DRAINAGE'!AE59="","",'PVT DRAINAGE'!AE59)</f>
        <v/>
      </c>
    </row>
    <row r="619" spans="1:32" x14ac:dyDescent="0.15">
      <c r="A619" s="313" t="str">
        <f>IF('PVT DRAINAGE'!AE60="","","Print")</f>
        <v/>
      </c>
      <c r="B619" s="448" t="str">
        <f>IF('PVT DRAINAGE'!A60="","",'PVT DRAINAGE'!A60)</f>
        <v>ADDITIONAL ITEM</v>
      </c>
      <c r="C619" s="221" t="str">
        <f>IF('PVT DRAINAGE'!B60="","",'PVT DRAINAGE'!B60)</f>
        <v>XX</v>
      </c>
      <c r="D619" s="219" t="s">
        <v>486</v>
      </c>
      <c r="E619" s="219" t="s">
        <v>486</v>
      </c>
      <c r="F619" s="219" t="s">
        <v>486</v>
      </c>
      <c r="G619" s="219" t="s">
        <v>486</v>
      </c>
      <c r="H619" s="219" t="s">
        <v>486</v>
      </c>
      <c r="I619" s="219" t="s">
        <v>486</v>
      </c>
      <c r="J619" s="219" t="s">
        <v>486</v>
      </c>
      <c r="K619" s="219" t="s">
        <v>486</v>
      </c>
      <c r="L619" s="219" t="s">
        <v>486</v>
      </c>
      <c r="M619" s="219" t="s">
        <v>486</v>
      </c>
      <c r="N619" s="219" t="s">
        <v>486</v>
      </c>
      <c r="O619" s="219" t="s">
        <v>486</v>
      </c>
      <c r="P619" s="219" t="s">
        <v>486</v>
      </c>
      <c r="Q619" s="219" t="s">
        <v>486</v>
      </c>
      <c r="R619" s="219" t="s">
        <v>486</v>
      </c>
      <c r="S619" s="219" t="s">
        <v>486</v>
      </c>
      <c r="T619" s="219" t="s">
        <v>486</v>
      </c>
      <c r="U619" s="219"/>
      <c r="V619" s="219"/>
      <c r="W619" s="219"/>
      <c r="X619" s="219"/>
      <c r="Y619" s="219"/>
      <c r="Z619" s="219"/>
      <c r="AA619" s="233" t="str">
        <f>IF('PVT DRAINAGE'!AA60="","",'PVT DRAINAGE'!AA60)</f>
        <v/>
      </c>
      <c r="AB619" s="233" t="str">
        <f>IF('LANDSCAPE&amp;IRRIG'!Z104="","",'LANDSCAPE&amp;IRRIG'!Z104)</f>
        <v/>
      </c>
      <c r="AC619" s="233" t="str">
        <f>IF('PVT DRAINAGE'!AB60="","",'PVT DRAINAGE'!AB60)</f>
        <v/>
      </c>
      <c r="AD619" s="223" t="str">
        <f>IF('PVT DRAINAGE'!AC60="","",'PVT DRAINAGE'!AC60)</f>
        <v/>
      </c>
      <c r="AE619" s="224" t="str">
        <f>IF('PVT DRAINAGE'!AD60="","",'PVT DRAINAGE'!AD60)</f>
        <v/>
      </c>
      <c r="AF619" s="449" t="str">
        <f>IF('PVT DRAINAGE'!AE60="","",'PVT DRAINAGE'!AE60)</f>
        <v/>
      </c>
    </row>
    <row r="620" spans="1:32" x14ac:dyDescent="0.15">
      <c r="A620" s="313" t="str">
        <f>IF(AF620&gt;0,"Print","")</f>
        <v/>
      </c>
      <c r="B620" s="225"/>
      <c r="C620" s="226"/>
      <c r="D620" s="226"/>
      <c r="E620" s="226"/>
      <c r="F620" s="226"/>
      <c r="G620" s="226"/>
      <c r="H620" s="226"/>
      <c r="I620" s="226"/>
      <c r="J620" s="226"/>
      <c r="K620" s="226"/>
      <c r="L620" s="226"/>
      <c r="M620" s="226"/>
      <c r="N620" s="226"/>
      <c r="O620" s="226"/>
      <c r="P620" s="226"/>
      <c r="Q620" s="226"/>
      <c r="R620" s="226"/>
      <c r="S620" s="226"/>
      <c r="T620" s="226"/>
      <c r="U620" s="226"/>
      <c r="V620" s="226"/>
      <c r="W620" s="226"/>
      <c r="X620" s="226"/>
      <c r="Y620" s="226"/>
      <c r="Z620" s="226"/>
      <c r="AA620" s="227"/>
      <c r="AB620" s="226"/>
      <c r="AC620" s="226"/>
      <c r="AD620" s="228"/>
      <c r="AE620" s="229" t="str">
        <f>IF('PVT DRAINAGE'!AD61="","",'PVT DRAINAGE'!AD61)</f>
        <v>SUBTOTAL:</v>
      </c>
      <c r="AF620" s="447" t="str">
        <f>IF('PVT DRAINAGE'!AE61="","",'PVT DRAINAGE'!AE61)</f>
        <v/>
      </c>
    </row>
    <row r="621" spans="1:32" x14ac:dyDescent="0.15">
      <c r="A621" s="313" t="str">
        <f>IF(AND(AF620&gt;0,AF676&gt;0),"Print",IF(AF676&gt;0,"Print",""))</f>
        <v/>
      </c>
      <c r="B621" s="230"/>
      <c r="C621" s="193"/>
      <c r="D621" s="193"/>
      <c r="E621" s="193"/>
      <c r="F621" s="193"/>
      <c r="G621" s="193"/>
      <c r="H621" s="193"/>
      <c r="I621" s="193"/>
      <c r="J621" s="193"/>
      <c r="K621" s="193"/>
      <c r="L621" s="193"/>
      <c r="M621" s="193"/>
      <c r="N621" s="193"/>
      <c r="O621" s="193"/>
      <c r="P621" s="193"/>
      <c r="Q621" s="193"/>
      <c r="R621" s="193"/>
      <c r="S621" s="193"/>
      <c r="T621" s="193"/>
      <c r="U621" s="193"/>
      <c r="V621" s="193"/>
      <c r="W621" s="193"/>
      <c r="X621" s="193"/>
      <c r="Y621" s="193"/>
      <c r="Z621" s="193"/>
      <c r="AA621" s="194"/>
      <c r="AB621" s="193"/>
      <c r="AC621" s="193"/>
      <c r="AD621" s="211"/>
      <c r="AE621" s="211"/>
      <c r="AF621" s="255"/>
    </row>
    <row r="622" spans="1:32" x14ac:dyDescent="0.15">
      <c r="A622" s="313" t="str">
        <f>IF(AF676&gt;0,"Print","")</f>
        <v/>
      </c>
      <c r="B622" s="213" t="s">
        <v>465</v>
      </c>
      <c r="C622" s="214"/>
      <c r="D622" s="214"/>
      <c r="E622" s="214"/>
      <c r="F622" s="214"/>
      <c r="G622" s="214"/>
      <c r="H622" s="214"/>
      <c r="I622" s="214"/>
      <c r="J622" s="214"/>
      <c r="K622" s="214"/>
      <c r="L622" s="214"/>
      <c r="M622" s="214"/>
      <c r="N622" s="214"/>
      <c r="O622" s="214"/>
      <c r="P622" s="214"/>
      <c r="Q622" s="214"/>
      <c r="R622" s="214"/>
      <c r="S622" s="214"/>
      <c r="T622" s="214"/>
      <c r="U622" s="214"/>
      <c r="V622" s="214"/>
      <c r="W622" s="214"/>
      <c r="X622" s="214"/>
      <c r="Y622" s="214"/>
      <c r="Z622" s="214"/>
      <c r="AA622" s="215"/>
      <c r="AB622" s="214"/>
      <c r="AC622" s="214"/>
      <c r="AD622" s="216"/>
      <c r="AE622" s="216"/>
      <c r="AF622" s="256"/>
    </row>
    <row r="623" spans="1:32" x14ac:dyDescent="0.15">
      <c r="A623" s="313" t="str">
        <f>IF('PVT DRAINAGE'!AE64="","","Print")</f>
        <v/>
      </c>
      <c r="B623" s="448" t="str">
        <f>IF('PVT DRAINAGE'!A64="","",'PVT DRAINAGE'!A64)</f>
        <v>AC SPILLWAY (D-22)</v>
      </c>
      <c r="C623" s="221" t="str">
        <f>IF('PVT DRAINAGE'!B64="","",'PVT DRAINAGE'!B64)</f>
        <v>EA</v>
      </c>
      <c r="D623" s="219" t="s">
        <v>486</v>
      </c>
      <c r="E623" s="219" t="s">
        <v>486</v>
      </c>
      <c r="F623" s="219" t="s">
        <v>486</v>
      </c>
      <c r="G623" s="219" t="s">
        <v>486</v>
      </c>
      <c r="H623" s="219" t="s">
        <v>486</v>
      </c>
      <c r="I623" s="219" t="s">
        <v>486</v>
      </c>
      <c r="J623" s="219" t="s">
        <v>486</v>
      </c>
      <c r="K623" s="219" t="s">
        <v>486</v>
      </c>
      <c r="L623" s="219" t="s">
        <v>486</v>
      </c>
      <c r="M623" s="219" t="s">
        <v>486</v>
      </c>
      <c r="N623" s="219" t="s">
        <v>486</v>
      </c>
      <c r="O623" s="219" t="s">
        <v>486</v>
      </c>
      <c r="P623" s="219" t="s">
        <v>486</v>
      </c>
      <c r="Q623" s="219" t="s">
        <v>486</v>
      </c>
      <c r="R623" s="219" t="s">
        <v>486</v>
      </c>
      <c r="S623" s="219" t="s">
        <v>486</v>
      </c>
      <c r="T623" s="219" t="s">
        <v>486</v>
      </c>
      <c r="U623" s="219"/>
      <c r="V623" s="219"/>
      <c r="W623" s="219"/>
      <c r="X623" s="219"/>
      <c r="Y623" s="219"/>
      <c r="Z623" s="219"/>
      <c r="AA623" s="233" t="str">
        <f>IF('PVT DRAINAGE'!AA64="","",'PVT DRAINAGE'!AA64)</f>
        <v xml:space="preserve"> </v>
      </c>
      <c r="AB623" s="233" t="str">
        <f>IF('LANDSCAPE&amp;IRRIG'!Z108="","",'LANDSCAPE&amp;IRRIG'!Z108)</f>
        <v/>
      </c>
      <c r="AC623" s="233" t="str">
        <f>IF('PVT DRAINAGE'!AB64="","",'PVT DRAINAGE'!AB64)</f>
        <v/>
      </c>
      <c r="AD623" s="223">
        <f>IF('PVT DRAINAGE'!AC64="","",'PVT DRAINAGE'!AC64)</f>
        <v>512</v>
      </c>
      <c r="AE623" s="224" t="str">
        <f>IF('PVT DRAINAGE'!AD64="","",'PVT DRAINAGE'!AD64)</f>
        <v/>
      </c>
      <c r="AF623" s="449" t="str">
        <f>IF('PVT DRAINAGE'!AE64="","",'PVT DRAINAGE'!AE64)</f>
        <v/>
      </c>
    </row>
    <row r="624" spans="1:32" x14ac:dyDescent="0.15">
      <c r="A624" s="313" t="str">
        <f>IF('PVT DRAINAGE'!AE65="","","Print")</f>
        <v/>
      </c>
      <c r="B624" s="448" t="str">
        <f>IF('PVT DRAINAGE'!A65="","",'PVT DRAINAGE'!A65)</f>
        <v xml:space="preserve">PCC BOX CULVERT </v>
      </c>
      <c r="C624" s="221" t="str">
        <f>IF('PVT DRAINAGE'!B65="","",'PVT DRAINAGE'!B65)</f>
        <v>CY</v>
      </c>
      <c r="D624" s="219" t="s">
        <v>486</v>
      </c>
      <c r="E624" s="219" t="s">
        <v>486</v>
      </c>
      <c r="F624" s="219" t="s">
        <v>486</v>
      </c>
      <c r="G624" s="219" t="s">
        <v>486</v>
      </c>
      <c r="H624" s="219" t="s">
        <v>486</v>
      </c>
      <c r="I624" s="219" t="s">
        <v>486</v>
      </c>
      <c r="J624" s="219" t="s">
        <v>486</v>
      </c>
      <c r="K624" s="219" t="s">
        <v>486</v>
      </c>
      <c r="L624" s="219" t="s">
        <v>486</v>
      </c>
      <c r="M624" s="219" t="s">
        <v>486</v>
      </c>
      <c r="N624" s="219" t="s">
        <v>486</v>
      </c>
      <c r="O624" s="219" t="s">
        <v>486</v>
      </c>
      <c r="P624" s="219" t="s">
        <v>486</v>
      </c>
      <c r="Q624" s="219" t="s">
        <v>486</v>
      </c>
      <c r="R624" s="219" t="s">
        <v>486</v>
      </c>
      <c r="S624" s="219" t="s">
        <v>486</v>
      </c>
      <c r="T624" s="219" t="s">
        <v>486</v>
      </c>
      <c r="U624" s="219"/>
      <c r="V624" s="219"/>
      <c r="W624" s="219"/>
      <c r="X624" s="219"/>
      <c r="Y624" s="219"/>
      <c r="Z624" s="219"/>
      <c r="AA624" s="233" t="str">
        <f>IF('PVT DRAINAGE'!AA65="","",'PVT DRAINAGE'!AA65)</f>
        <v/>
      </c>
      <c r="AB624" s="233" t="str">
        <f>IF('LANDSCAPE&amp;IRRIG'!Z109="","",'LANDSCAPE&amp;IRRIG'!Z109)</f>
        <v/>
      </c>
      <c r="AC624" s="233" t="str">
        <f>IF('PVT DRAINAGE'!AB65="","",'PVT DRAINAGE'!AB65)</f>
        <v/>
      </c>
      <c r="AD624" s="223">
        <f>IF('PVT DRAINAGE'!AC65="","",'PVT DRAINAGE'!AC65)</f>
        <v>1760</v>
      </c>
      <c r="AE624" s="224" t="str">
        <f>IF('PVT DRAINAGE'!AD65="","",'PVT DRAINAGE'!AD65)</f>
        <v/>
      </c>
      <c r="AF624" s="449" t="str">
        <f>IF('PVT DRAINAGE'!AE65="","",'PVT DRAINAGE'!AE65)</f>
        <v/>
      </c>
    </row>
    <row r="625" spans="1:32" x14ac:dyDescent="0.15">
      <c r="A625" s="313" t="str">
        <f>IF('PVT DRAINAGE'!AE66="","","Print")</f>
        <v/>
      </c>
      <c r="B625" s="448" t="str">
        <f>IF('PVT DRAINAGE'!A66="","",'PVT DRAINAGE'!A66)</f>
        <v>CATCH BASIN, PER D-7 ( TYPE F )</v>
      </c>
      <c r="C625" s="221" t="str">
        <f>IF('PVT DRAINAGE'!B66="","",'PVT DRAINAGE'!B66)</f>
        <v>EA</v>
      </c>
      <c r="D625" s="219" t="s">
        <v>486</v>
      </c>
      <c r="E625" s="219" t="s">
        <v>486</v>
      </c>
      <c r="F625" s="219" t="s">
        <v>486</v>
      </c>
      <c r="G625" s="219" t="s">
        <v>486</v>
      </c>
      <c r="H625" s="219" t="s">
        <v>486</v>
      </c>
      <c r="I625" s="219" t="s">
        <v>486</v>
      </c>
      <c r="J625" s="219" t="s">
        <v>486</v>
      </c>
      <c r="K625" s="219" t="s">
        <v>486</v>
      </c>
      <c r="L625" s="219" t="s">
        <v>486</v>
      </c>
      <c r="M625" s="219" t="s">
        <v>486</v>
      </c>
      <c r="N625" s="219" t="s">
        <v>486</v>
      </c>
      <c r="O625" s="219" t="s">
        <v>486</v>
      </c>
      <c r="P625" s="219" t="s">
        <v>486</v>
      </c>
      <c r="Q625" s="219" t="s">
        <v>486</v>
      </c>
      <c r="R625" s="219" t="s">
        <v>486</v>
      </c>
      <c r="S625" s="219" t="s">
        <v>486</v>
      </c>
      <c r="T625" s="219" t="s">
        <v>486</v>
      </c>
      <c r="U625" s="219"/>
      <c r="V625" s="219"/>
      <c r="W625" s="219"/>
      <c r="X625" s="219"/>
      <c r="Y625" s="219"/>
      <c r="Z625" s="219"/>
      <c r="AA625" s="233" t="str">
        <f>IF('PVT DRAINAGE'!AA66="","",'PVT DRAINAGE'!AA66)</f>
        <v xml:space="preserve"> </v>
      </c>
      <c r="AB625" s="233" t="str">
        <f>IF('LANDSCAPE&amp;IRRIG'!Z110="","",'LANDSCAPE&amp;IRRIG'!Z110)</f>
        <v/>
      </c>
      <c r="AC625" s="233" t="str">
        <f>IF('PVT DRAINAGE'!AB66="","",'PVT DRAINAGE'!AB66)</f>
        <v/>
      </c>
      <c r="AD625" s="223">
        <f>IF('PVT DRAINAGE'!AC66="","",'PVT DRAINAGE'!AC66)</f>
        <v>5680</v>
      </c>
      <c r="AE625" s="224" t="str">
        <f>IF('PVT DRAINAGE'!AD66="","",'PVT DRAINAGE'!AD66)</f>
        <v/>
      </c>
      <c r="AF625" s="449" t="str">
        <f>IF('PVT DRAINAGE'!AE66="","",'PVT DRAINAGE'!AE66)</f>
        <v/>
      </c>
    </row>
    <row r="626" spans="1:32" x14ac:dyDescent="0.15">
      <c r="A626" s="313" t="str">
        <f>IF('PVT DRAINAGE'!AE67="","","Print")</f>
        <v/>
      </c>
      <c r="B626" s="448" t="str">
        <f>IF('PVT DRAINAGE'!A67="","",'PVT DRAINAGE'!A67)</f>
        <v>CATCH BASIN, PER D-8 ( TYPE G )</v>
      </c>
      <c r="C626" s="221" t="str">
        <f>IF('PVT DRAINAGE'!B67="","",'PVT DRAINAGE'!B67)</f>
        <v>EA</v>
      </c>
      <c r="D626" s="219" t="s">
        <v>486</v>
      </c>
      <c r="E626" s="219" t="s">
        <v>486</v>
      </c>
      <c r="F626" s="219" t="s">
        <v>486</v>
      </c>
      <c r="G626" s="219" t="s">
        <v>486</v>
      </c>
      <c r="H626" s="219" t="s">
        <v>486</v>
      </c>
      <c r="I626" s="219" t="s">
        <v>486</v>
      </c>
      <c r="J626" s="219" t="s">
        <v>486</v>
      </c>
      <c r="K626" s="219" t="s">
        <v>486</v>
      </c>
      <c r="L626" s="219" t="s">
        <v>486</v>
      </c>
      <c r="M626" s="219" t="s">
        <v>486</v>
      </c>
      <c r="N626" s="219" t="s">
        <v>486</v>
      </c>
      <c r="O626" s="219" t="s">
        <v>486</v>
      </c>
      <c r="P626" s="219" t="s">
        <v>486</v>
      </c>
      <c r="Q626" s="219" t="s">
        <v>486</v>
      </c>
      <c r="R626" s="219" t="s">
        <v>486</v>
      </c>
      <c r="S626" s="219" t="s">
        <v>486</v>
      </c>
      <c r="T626" s="219" t="s">
        <v>486</v>
      </c>
      <c r="U626" s="219"/>
      <c r="V626" s="219"/>
      <c r="W626" s="219"/>
      <c r="X626" s="219"/>
      <c r="Y626" s="219"/>
      <c r="Z626" s="219"/>
      <c r="AA626" s="233" t="str">
        <f>IF('PVT DRAINAGE'!AA67="","",'PVT DRAINAGE'!AA67)</f>
        <v/>
      </c>
      <c r="AB626" s="233" t="str">
        <f>IF('LANDSCAPE&amp;IRRIG'!Z111="","",'LANDSCAPE&amp;IRRIG'!Z111)</f>
        <v/>
      </c>
      <c r="AC626" s="233" t="str">
        <f>IF('PVT DRAINAGE'!AB67="","",'PVT DRAINAGE'!AB67)</f>
        <v/>
      </c>
      <c r="AD626" s="223">
        <f>IF('PVT DRAINAGE'!AC67="","",'PVT DRAINAGE'!AC67)</f>
        <v>6240</v>
      </c>
      <c r="AE626" s="224" t="str">
        <f>IF('PVT DRAINAGE'!AD67="","",'PVT DRAINAGE'!AD67)</f>
        <v/>
      </c>
      <c r="AF626" s="449" t="str">
        <f>IF('PVT DRAINAGE'!AE67="","",'PVT DRAINAGE'!AE67)</f>
        <v/>
      </c>
    </row>
    <row r="627" spans="1:32" x14ac:dyDescent="0.15">
      <c r="A627" s="313" t="str">
        <f>IF('PVT DRAINAGE'!AE68="","","Print")</f>
        <v/>
      </c>
      <c r="B627" s="448" t="str">
        <f>IF('PVT DRAINAGE'!A68="","",'PVT DRAINAGE'!A68)</f>
        <v>CLEAN OUT, PER D-9  ( TYPE A )</v>
      </c>
      <c r="C627" s="221" t="str">
        <f>IF('PVT DRAINAGE'!B68="","",'PVT DRAINAGE'!B68)</f>
        <v>EA</v>
      </c>
      <c r="D627" s="219" t="s">
        <v>486</v>
      </c>
      <c r="E627" s="219" t="s">
        <v>486</v>
      </c>
      <c r="F627" s="219" t="s">
        <v>486</v>
      </c>
      <c r="G627" s="219" t="s">
        <v>486</v>
      </c>
      <c r="H627" s="219" t="s">
        <v>486</v>
      </c>
      <c r="I627" s="219" t="s">
        <v>486</v>
      </c>
      <c r="J627" s="219" t="s">
        <v>486</v>
      </c>
      <c r="K627" s="219" t="s">
        <v>486</v>
      </c>
      <c r="L627" s="219" t="s">
        <v>486</v>
      </c>
      <c r="M627" s="219" t="s">
        <v>486</v>
      </c>
      <c r="N627" s="219" t="s">
        <v>486</v>
      </c>
      <c r="O627" s="219" t="s">
        <v>486</v>
      </c>
      <c r="P627" s="219" t="s">
        <v>486</v>
      </c>
      <c r="Q627" s="219" t="s">
        <v>486</v>
      </c>
      <c r="R627" s="219" t="s">
        <v>486</v>
      </c>
      <c r="S627" s="219" t="s">
        <v>486</v>
      </c>
      <c r="T627" s="219" t="s">
        <v>486</v>
      </c>
      <c r="U627" s="219"/>
      <c r="V627" s="219"/>
      <c r="W627" s="219"/>
      <c r="X627" s="219"/>
      <c r="Y627" s="219"/>
      <c r="Z627" s="219"/>
      <c r="AA627" s="233" t="str">
        <f>IF('PVT DRAINAGE'!AA68="","",'PVT DRAINAGE'!AA68)</f>
        <v xml:space="preserve"> </v>
      </c>
      <c r="AB627" s="233" t="str">
        <f>IF('LANDSCAPE&amp;IRRIG'!Z112="","",'LANDSCAPE&amp;IRRIG'!Z112)</f>
        <v/>
      </c>
      <c r="AC627" s="233" t="str">
        <f>IF('PVT DRAINAGE'!AB68="","",'PVT DRAINAGE'!AB68)</f>
        <v/>
      </c>
      <c r="AD627" s="223">
        <f>IF('PVT DRAINAGE'!AC68="","",'PVT DRAINAGE'!AC68)</f>
        <v>6368</v>
      </c>
      <c r="AE627" s="224" t="str">
        <f>IF('PVT DRAINAGE'!AD68="","",'PVT DRAINAGE'!AD68)</f>
        <v/>
      </c>
      <c r="AF627" s="449" t="str">
        <f>IF('PVT DRAINAGE'!AE68="","",'PVT DRAINAGE'!AE68)</f>
        <v/>
      </c>
    </row>
    <row r="628" spans="1:32" x14ac:dyDescent="0.15">
      <c r="A628" s="313" t="str">
        <f>IF('PVT DRAINAGE'!AE69="","","Print")</f>
        <v/>
      </c>
      <c r="B628" s="448" t="str">
        <f>IF('PVT DRAINAGE'!A69="","",'PVT DRAINAGE'!A69)</f>
        <v>CLEAN OUT, PER D-10 (TYPE B )</v>
      </c>
      <c r="C628" s="221" t="str">
        <f>IF('PVT DRAINAGE'!B69="","",'PVT DRAINAGE'!B69)</f>
        <v>EA</v>
      </c>
      <c r="D628" s="219" t="s">
        <v>486</v>
      </c>
      <c r="E628" s="219" t="s">
        <v>486</v>
      </c>
      <c r="F628" s="219" t="s">
        <v>486</v>
      </c>
      <c r="G628" s="219" t="s">
        <v>486</v>
      </c>
      <c r="H628" s="219" t="s">
        <v>486</v>
      </c>
      <c r="I628" s="219" t="s">
        <v>486</v>
      </c>
      <c r="J628" s="219" t="s">
        <v>486</v>
      </c>
      <c r="K628" s="219" t="s">
        <v>486</v>
      </c>
      <c r="L628" s="219" t="s">
        <v>486</v>
      </c>
      <c r="M628" s="219" t="s">
        <v>486</v>
      </c>
      <c r="N628" s="219" t="s">
        <v>486</v>
      </c>
      <c r="O628" s="219" t="s">
        <v>486</v>
      </c>
      <c r="P628" s="219" t="s">
        <v>486</v>
      </c>
      <c r="Q628" s="219" t="s">
        <v>486</v>
      </c>
      <c r="R628" s="219" t="s">
        <v>486</v>
      </c>
      <c r="S628" s="219" t="s">
        <v>486</v>
      </c>
      <c r="T628" s="219" t="s">
        <v>486</v>
      </c>
      <c r="U628" s="219"/>
      <c r="V628" s="219"/>
      <c r="W628" s="219"/>
      <c r="X628" s="219"/>
      <c r="Y628" s="219"/>
      <c r="Z628" s="219"/>
      <c r="AA628" s="233" t="str">
        <f>IF('PVT DRAINAGE'!AA69="","",'PVT DRAINAGE'!AA69)</f>
        <v/>
      </c>
      <c r="AB628" s="233" t="str">
        <f>IF('LANDSCAPE&amp;IRRIG'!Z113="","",'LANDSCAPE&amp;IRRIG'!Z113)</f>
        <v/>
      </c>
      <c r="AC628" s="233" t="str">
        <f>IF('PVT DRAINAGE'!AB69="","",'PVT DRAINAGE'!AB69)</f>
        <v/>
      </c>
      <c r="AD628" s="223">
        <f>IF('PVT DRAINAGE'!AC69="","",'PVT DRAINAGE'!AC69)</f>
        <v>7200</v>
      </c>
      <c r="AE628" s="224" t="str">
        <f>IF('PVT DRAINAGE'!AD69="","",'PVT DRAINAGE'!AD69)</f>
        <v/>
      </c>
      <c r="AF628" s="449" t="str">
        <f>IF('PVT DRAINAGE'!AE69="","",'PVT DRAINAGE'!AE69)</f>
        <v/>
      </c>
    </row>
    <row r="629" spans="1:32" x14ac:dyDescent="0.15">
      <c r="A629" s="313" t="str">
        <f>IF('PVT DRAINAGE'!AE70="","","Print")</f>
        <v/>
      </c>
      <c r="B629" s="448" t="str">
        <f>IF('PVT DRAINAGE'!A70="","",'PVT DRAINAGE'!A70)</f>
        <v>CATCH BASIN, PER D-29 ( TYPE I )</v>
      </c>
      <c r="C629" s="221" t="str">
        <f>IF('PVT DRAINAGE'!B70="","",'PVT DRAINAGE'!B70)</f>
        <v>EA</v>
      </c>
      <c r="D629" s="219" t="s">
        <v>486</v>
      </c>
      <c r="E629" s="219" t="s">
        <v>486</v>
      </c>
      <c r="F629" s="219" t="s">
        <v>486</v>
      </c>
      <c r="G629" s="219" t="s">
        <v>486</v>
      </c>
      <c r="H629" s="219" t="s">
        <v>486</v>
      </c>
      <c r="I629" s="219" t="s">
        <v>486</v>
      </c>
      <c r="J629" s="219" t="s">
        <v>486</v>
      </c>
      <c r="K629" s="219" t="s">
        <v>486</v>
      </c>
      <c r="L629" s="219" t="s">
        <v>486</v>
      </c>
      <c r="M629" s="219" t="s">
        <v>486</v>
      </c>
      <c r="N629" s="219" t="s">
        <v>486</v>
      </c>
      <c r="O629" s="219" t="s">
        <v>486</v>
      </c>
      <c r="P629" s="219" t="s">
        <v>486</v>
      </c>
      <c r="Q629" s="219" t="s">
        <v>486</v>
      </c>
      <c r="R629" s="219" t="s">
        <v>486</v>
      </c>
      <c r="S629" s="219" t="s">
        <v>486</v>
      </c>
      <c r="T629" s="219" t="s">
        <v>486</v>
      </c>
      <c r="U629" s="219"/>
      <c r="V629" s="219"/>
      <c r="W629" s="219"/>
      <c r="X629" s="219"/>
      <c r="Y629" s="219"/>
      <c r="Z629" s="219"/>
      <c r="AA629" s="233" t="str">
        <f>IF('PVT DRAINAGE'!AA70="","",'PVT DRAINAGE'!AA70)</f>
        <v/>
      </c>
      <c r="AB629" s="233" t="str">
        <f>IF('LANDSCAPE&amp;IRRIG'!Z114="","",'LANDSCAPE&amp;IRRIG'!Z114)</f>
        <v/>
      </c>
      <c r="AC629" s="233" t="str">
        <f>IF('PVT DRAINAGE'!AB70="","",'PVT DRAINAGE'!AB70)</f>
        <v/>
      </c>
      <c r="AD629" s="223">
        <f>IF('PVT DRAINAGE'!AC70="","",'PVT DRAINAGE'!AC70)</f>
        <v>6160</v>
      </c>
      <c r="AE629" s="224" t="str">
        <f>IF('PVT DRAINAGE'!AD70="","",'PVT DRAINAGE'!AD70)</f>
        <v/>
      </c>
      <c r="AF629" s="449" t="str">
        <f>IF('PVT DRAINAGE'!AE70="","",'PVT DRAINAGE'!AE70)</f>
        <v/>
      </c>
    </row>
    <row r="630" spans="1:32" x14ac:dyDescent="0.15">
      <c r="A630" s="313" t="str">
        <f>IF('PVT DRAINAGE'!AE71="","","Print")</f>
        <v/>
      </c>
      <c r="B630" s="448" t="str">
        <f>IF('PVT DRAINAGE'!A71="","",'PVT DRAINAGE'!A71)</f>
        <v>CONCRETE (STRUCTURAL)</v>
      </c>
      <c r="C630" s="221" t="str">
        <f>IF('PVT DRAINAGE'!B71="","",'PVT DRAINAGE'!B71)</f>
        <v>CY</v>
      </c>
      <c r="D630" s="219" t="s">
        <v>486</v>
      </c>
      <c r="E630" s="219" t="s">
        <v>486</v>
      </c>
      <c r="F630" s="219" t="s">
        <v>486</v>
      </c>
      <c r="G630" s="219" t="s">
        <v>486</v>
      </c>
      <c r="H630" s="219" t="s">
        <v>486</v>
      </c>
      <c r="I630" s="219" t="s">
        <v>486</v>
      </c>
      <c r="J630" s="219" t="s">
        <v>486</v>
      </c>
      <c r="K630" s="219" t="s">
        <v>486</v>
      </c>
      <c r="L630" s="219" t="s">
        <v>486</v>
      </c>
      <c r="M630" s="219" t="s">
        <v>486</v>
      </c>
      <c r="N630" s="219" t="s">
        <v>486</v>
      </c>
      <c r="O630" s="219" t="s">
        <v>486</v>
      </c>
      <c r="P630" s="219" t="s">
        <v>486</v>
      </c>
      <c r="Q630" s="219" t="s">
        <v>486</v>
      </c>
      <c r="R630" s="219" t="s">
        <v>486</v>
      </c>
      <c r="S630" s="219" t="s">
        <v>486</v>
      </c>
      <c r="T630" s="219" t="s">
        <v>486</v>
      </c>
      <c r="U630" s="219"/>
      <c r="V630" s="219"/>
      <c r="W630" s="219"/>
      <c r="X630" s="219"/>
      <c r="Y630" s="219"/>
      <c r="Z630" s="219"/>
      <c r="AA630" s="233" t="str">
        <f>IF('PVT DRAINAGE'!AA71="","",'PVT DRAINAGE'!AA71)</f>
        <v xml:space="preserve"> </v>
      </c>
      <c r="AB630" s="233" t="str">
        <f>IF('LANDSCAPE&amp;IRRIG'!Z115="","",'LANDSCAPE&amp;IRRIG'!Z115)</f>
        <v/>
      </c>
      <c r="AC630" s="233" t="str">
        <f>IF('PVT DRAINAGE'!AB71="","",'PVT DRAINAGE'!AB71)</f>
        <v/>
      </c>
      <c r="AD630" s="223">
        <f>IF('PVT DRAINAGE'!AC71="","",'PVT DRAINAGE'!AC71)</f>
        <v>880</v>
      </c>
      <c r="AE630" s="224" t="str">
        <f>IF('PVT DRAINAGE'!AD71="","",'PVT DRAINAGE'!AD71)</f>
        <v/>
      </c>
      <c r="AF630" s="449" t="str">
        <f>IF('PVT DRAINAGE'!AE71="","",'PVT DRAINAGE'!AE71)</f>
        <v/>
      </c>
    </row>
    <row r="631" spans="1:32" x14ac:dyDescent="0.15">
      <c r="A631" s="313" t="str">
        <f>IF('PVT DRAINAGE'!AE72="","","Print")</f>
        <v/>
      </c>
      <c r="B631" s="448" t="str">
        <f>IF('PVT DRAINAGE'!A72="","",'PVT DRAINAGE'!A72)</f>
        <v xml:space="preserve">CONCRETE ENERGY DISSIPATER, PER D-41 </v>
      </c>
      <c r="C631" s="221" t="str">
        <f>IF('PVT DRAINAGE'!B72="","",'PVT DRAINAGE'!B72)</f>
        <v>EA</v>
      </c>
      <c r="D631" s="219" t="s">
        <v>486</v>
      </c>
      <c r="E631" s="219" t="s">
        <v>486</v>
      </c>
      <c r="F631" s="219" t="s">
        <v>486</v>
      </c>
      <c r="G631" s="219" t="s">
        <v>486</v>
      </c>
      <c r="H631" s="219" t="s">
        <v>486</v>
      </c>
      <c r="I631" s="219" t="s">
        <v>486</v>
      </c>
      <c r="J631" s="219" t="s">
        <v>486</v>
      </c>
      <c r="K631" s="219" t="s">
        <v>486</v>
      </c>
      <c r="L631" s="219" t="s">
        <v>486</v>
      </c>
      <c r="M631" s="219" t="s">
        <v>486</v>
      </c>
      <c r="N631" s="219" t="s">
        <v>486</v>
      </c>
      <c r="O631" s="219" t="s">
        <v>486</v>
      </c>
      <c r="P631" s="219" t="s">
        <v>486</v>
      </c>
      <c r="Q631" s="219" t="s">
        <v>486</v>
      </c>
      <c r="R631" s="219" t="s">
        <v>486</v>
      </c>
      <c r="S631" s="219" t="s">
        <v>486</v>
      </c>
      <c r="T631" s="219" t="s">
        <v>486</v>
      </c>
      <c r="U631" s="219"/>
      <c r="V631" s="219"/>
      <c r="W631" s="219"/>
      <c r="X631" s="219"/>
      <c r="Y631" s="219"/>
      <c r="Z631" s="219"/>
      <c r="AA631" s="233" t="str">
        <f>IF('PVT DRAINAGE'!AA72="","",'PVT DRAINAGE'!AA72)</f>
        <v/>
      </c>
      <c r="AB631" s="233" t="str">
        <f>IF('LANDSCAPE&amp;IRRIG'!Z116="","",'LANDSCAPE&amp;IRRIG'!Z116)</f>
        <v/>
      </c>
      <c r="AC631" s="233" t="str">
        <f>IF('PVT DRAINAGE'!AB72="","",'PVT DRAINAGE'!AB72)</f>
        <v/>
      </c>
      <c r="AD631" s="223">
        <f>IF('PVT DRAINAGE'!AC72="","",'PVT DRAINAGE'!AC72)</f>
        <v>13120</v>
      </c>
      <c r="AE631" s="224" t="str">
        <f>IF('PVT DRAINAGE'!AD72="","",'PVT DRAINAGE'!AD72)</f>
        <v/>
      </c>
      <c r="AF631" s="449" t="str">
        <f>IF('PVT DRAINAGE'!AE72="","",'PVT DRAINAGE'!AE72)</f>
        <v/>
      </c>
    </row>
    <row r="632" spans="1:32" x14ac:dyDescent="0.15">
      <c r="A632" s="313" t="str">
        <f>IF('PVT DRAINAGE'!AE73="","","Print")</f>
        <v/>
      </c>
      <c r="B632" s="448" t="str">
        <f>IF('PVT DRAINAGE'!A73="","",'PVT DRAINAGE'!A73)</f>
        <v>CONCRETE LUG, PER D-63</v>
      </c>
      <c r="C632" s="221" t="str">
        <f>IF('PVT DRAINAGE'!B73="","",'PVT DRAINAGE'!B73)</f>
        <v>EA</v>
      </c>
      <c r="D632" s="219" t="s">
        <v>486</v>
      </c>
      <c r="E632" s="219" t="s">
        <v>486</v>
      </c>
      <c r="F632" s="219" t="s">
        <v>486</v>
      </c>
      <c r="G632" s="219" t="s">
        <v>486</v>
      </c>
      <c r="H632" s="219" t="s">
        <v>486</v>
      </c>
      <c r="I632" s="219" t="s">
        <v>486</v>
      </c>
      <c r="J632" s="219" t="s">
        <v>486</v>
      </c>
      <c r="K632" s="219" t="s">
        <v>486</v>
      </c>
      <c r="L632" s="219" t="s">
        <v>486</v>
      </c>
      <c r="M632" s="219" t="s">
        <v>486</v>
      </c>
      <c r="N632" s="219" t="s">
        <v>486</v>
      </c>
      <c r="O632" s="219" t="s">
        <v>486</v>
      </c>
      <c r="P632" s="219" t="s">
        <v>486</v>
      </c>
      <c r="Q632" s="219" t="s">
        <v>486</v>
      </c>
      <c r="R632" s="219" t="s">
        <v>486</v>
      </c>
      <c r="S632" s="219" t="s">
        <v>486</v>
      </c>
      <c r="T632" s="219" t="s">
        <v>486</v>
      </c>
      <c r="U632" s="219"/>
      <c r="V632" s="219"/>
      <c r="W632" s="219"/>
      <c r="X632" s="219"/>
      <c r="Y632" s="219"/>
      <c r="Z632" s="219"/>
      <c r="AA632" s="233" t="str">
        <f>IF('PVT DRAINAGE'!AA73="","",'PVT DRAINAGE'!AA73)</f>
        <v/>
      </c>
      <c r="AB632" s="233" t="str">
        <f>IF('LANDSCAPE&amp;IRRIG'!Z117="","",'LANDSCAPE&amp;IRRIG'!Z117)</f>
        <v/>
      </c>
      <c r="AC632" s="233" t="str">
        <f>IF('PVT DRAINAGE'!AB73="","",'PVT DRAINAGE'!AB73)</f>
        <v/>
      </c>
      <c r="AD632" s="223">
        <f>IF('PVT DRAINAGE'!AC73="","",'PVT DRAINAGE'!AC73)</f>
        <v>1920</v>
      </c>
      <c r="AE632" s="224" t="str">
        <f>IF('PVT DRAINAGE'!AD73="","",'PVT DRAINAGE'!AD73)</f>
        <v/>
      </c>
      <c r="AF632" s="449" t="str">
        <f>IF('PVT DRAINAGE'!AE73="","",'PVT DRAINAGE'!AE73)</f>
        <v/>
      </c>
    </row>
    <row r="633" spans="1:32" x14ac:dyDescent="0.15">
      <c r="A633" s="313" t="str">
        <f>IF('PVT DRAINAGE'!AE74="","","Print")</f>
        <v/>
      </c>
      <c r="B633" s="448" t="str">
        <f>IF('PVT DRAINAGE'!A74="","",'PVT DRAINAGE'!A74)</f>
        <v>CONCRETE PIPE COLLAR,  PER D-62</v>
      </c>
      <c r="C633" s="221" t="str">
        <f>IF('PVT DRAINAGE'!B74="","",'PVT DRAINAGE'!B74)</f>
        <v>EA</v>
      </c>
      <c r="D633" s="219" t="s">
        <v>486</v>
      </c>
      <c r="E633" s="219" t="s">
        <v>486</v>
      </c>
      <c r="F633" s="219" t="s">
        <v>486</v>
      </c>
      <c r="G633" s="219" t="s">
        <v>486</v>
      </c>
      <c r="H633" s="219" t="s">
        <v>486</v>
      </c>
      <c r="I633" s="219" t="s">
        <v>486</v>
      </c>
      <c r="J633" s="219" t="s">
        <v>486</v>
      </c>
      <c r="K633" s="219" t="s">
        <v>486</v>
      </c>
      <c r="L633" s="219" t="s">
        <v>486</v>
      </c>
      <c r="M633" s="219" t="s">
        <v>486</v>
      </c>
      <c r="N633" s="219" t="s">
        <v>486</v>
      </c>
      <c r="O633" s="219" t="s">
        <v>486</v>
      </c>
      <c r="P633" s="219" t="s">
        <v>486</v>
      </c>
      <c r="Q633" s="219" t="s">
        <v>486</v>
      </c>
      <c r="R633" s="219" t="s">
        <v>486</v>
      </c>
      <c r="S633" s="219" t="s">
        <v>486</v>
      </c>
      <c r="T633" s="219" t="s">
        <v>486</v>
      </c>
      <c r="U633" s="219"/>
      <c r="V633" s="219"/>
      <c r="W633" s="219"/>
      <c r="X633" s="219"/>
      <c r="Y633" s="219"/>
      <c r="Z633" s="219"/>
      <c r="AA633" s="233" t="str">
        <f>IF('PVT DRAINAGE'!AA74="","",'PVT DRAINAGE'!AA74)</f>
        <v/>
      </c>
      <c r="AB633" s="233" t="str">
        <f>IF('LANDSCAPE&amp;IRRIG'!Z118="","",'LANDSCAPE&amp;IRRIG'!Z118)</f>
        <v/>
      </c>
      <c r="AC633" s="233" t="str">
        <f>IF('PVT DRAINAGE'!AB74="","",'PVT DRAINAGE'!AB74)</f>
        <v/>
      </c>
      <c r="AD633" s="223">
        <f>IF('PVT DRAINAGE'!AC74="","",'PVT DRAINAGE'!AC74)</f>
        <v>4000</v>
      </c>
      <c r="AE633" s="224" t="str">
        <f>IF('PVT DRAINAGE'!AD74="","",'PVT DRAINAGE'!AD74)</f>
        <v/>
      </c>
      <c r="AF633" s="449" t="str">
        <f>IF('PVT DRAINAGE'!AE74="","",'PVT DRAINAGE'!AE74)</f>
        <v/>
      </c>
    </row>
    <row r="634" spans="1:32" x14ac:dyDescent="0.15">
      <c r="A634" s="313" t="str">
        <f>IF('PVT DRAINAGE'!AE75="","","Print")</f>
        <v/>
      </c>
      <c r="B634" s="448" t="str">
        <f>IF('PVT DRAINAGE'!A75="","",'PVT DRAINAGE'!A75)</f>
        <v xml:space="preserve">CURB INLET, PER D-1 ( TYPE A ) </v>
      </c>
      <c r="C634" s="221" t="str">
        <f>IF('PVT DRAINAGE'!B75="","",'PVT DRAINAGE'!B75)</f>
        <v>EA</v>
      </c>
      <c r="D634" s="219" t="s">
        <v>486</v>
      </c>
      <c r="E634" s="219" t="s">
        <v>486</v>
      </c>
      <c r="F634" s="219" t="s">
        <v>486</v>
      </c>
      <c r="G634" s="219" t="s">
        <v>486</v>
      </c>
      <c r="H634" s="219" t="s">
        <v>486</v>
      </c>
      <c r="I634" s="219" t="s">
        <v>486</v>
      </c>
      <c r="J634" s="219" t="s">
        <v>486</v>
      </c>
      <c r="K634" s="219" t="s">
        <v>486</v>
      </c>
      <c r="L634" s="219" t="s">
        <v>486</v>
      </c>
      <c r="M634" s="219" t="s">
        <v>486</v>
      </c>
      <c r="N634" s="219" t="s">
        <v>486</v>
      </c>
      <c r="O634" s="219" t="s">
        <v>486</v>
      </c>
      <c r="P634" s="219" t="s">
        <v>486</v>
      </c>
      <c r="Q634" s="219" t="s">
        <v>486</v>
      </c>
      <c r="R634" s="219" t="s">
        <v>486</v>
      </c>
      <c r="S634" s="219" t="s">
        <v>486</v>
      </c>
      <c r="T634" s="219" t="s">
        <v>486</v>
      </c>
      <c r="U634" s="219"/>
      <c r="V634" s="219"/>
      <c r="W634" s="219"/>
      <c r="X634" s="219"/>
      <c r="Y634" s="219"/>
      <c r="Z634" s="219"/>
      <c r="AA634" s="233" t="str">
        <f>IF('PVT DRAINAGE'!AA75="","",'PVT DRAINAGE'!AA75)</f>
        <v/>
      </c>
      <c r="AB634" s="233" t="str">
        <f>IF('LANDSCAPE&amp;IRRIG'!Z119="","",'LANDSCAPE&amp;IRRIG'!Z119)</f>
        <v/>
      </c>
      <c r="AC634" s="233" t="str">
        <f>IF('PVT DRAINAGE'!AB75="","",'PVT DRAINAGE'!AB75)</f>
        <v/>
      </c>
      <c r="AD634" s="223">
        <f>IF('PVT DRAINAGE'!AC75="","",'PVT DRAINAGE'!AC75)</f>
        <v>6160</v>
      </c>
      <c r="AE634" s="224" t="str">
        <f>IF('PVT DRAINAGE'!AD75="","",'PVT DRAINAGE'!AD75)</f>
        <v/>
      </c>
      <c r="AF634" s="449" t="str">
        <f>IF('PVT DRAINAGE'!AE75="","",'PVT DRAINAGE'!AE75)</f>
        <v/>
      </c>
    </row>
    <row r="635" spans="1:32" x14ac:dyDescent="0.15">
      <c r="A635" s="313" t="str">
        <f>IF('PVT DRAINAGE'!AE76="","","Print")</f>
        <v/>
      </c>
      <c r="B635" s="448" t="str">
        <f>IF('PVT DRAINAGE'!A76="","",'PVT DRAINAGE'!A76)</f>
        <v xml:space="preserve">CURB INLET, PER D-2 ( TYPE B ) </v>
      </c>
      <c r="C635" s="221" t="str">
        <f>IF('PVT DRAINAGE'!B76="","",'PVT DRAINAGE'!B76)</f>
        <v>EA</v>
      </c>
      <c r="D635" s="219" t="s">
        <v>486</v>
      </c>
      <c r="E635" s="219" t="s">
        <v>486</v>
      </c>
      <c r="F635" s="219" t="s">
        <v>486</v>
      </c>
      <c r="G635" s="219" t="s">
        <v>486</v>
      </c>
      <c r="H635" s="219" t="s">
        <v>486</v>
      </c>
      <c r="I635" s="219" t="s">
        <v>486</v>
      </c>
      <c r="J635" s="219" t="s">
        <v>486</v>
      </c>
      <c r="K635" s="219" t="s">
        <v>486</v>
      </c>
      <c r="L635" s="219" t="s">
        <v>486</v>
      </c>
      <c r="M635" s="219" t="s">
        <v>486</v>
      </c>
      <c r="N635" s="219" t="s">
        <v>486</v>
      </c>
      <c r="O635" s="219" t="s">
        <v>486</v>
      </c>
      <c r="P635" s="219" t="s">
        <v>486</v>
      </c>
      <c r="Q635" s="219" t="s">
        <v>486</v>
      </c>
      <c r="R635" s="219" t="s">
        <v>486</v>
      </c>
      <c r="S635" s="219" t="s">
        <v>486</v>
      </c>
      <c r="T635" s="219" t="s">
        <v>486</v>
      </c>
      <c r="U635" s="219"/>
      <c r="V635" s="219"/>
      <c r="W635" s="219"/>
      <c r="X635" s="219"/>
      <c r="Y635" s="219"/>
      <c r="Z635" s="219"/>
      <c r="AA635" s="233" t="str">
        <f>IF('PVT DRAINAGE'!AA76="","",'PVT DRAINAGE'!AA76)</f>
        <v/>
      </c>
      <c r="AB635" s="233" t="str">
        <f>IF('LANDSCAPE&amp;IRRIG'!Z120="","",'LANDSCAPE&amp;IRRIG'!Z120)</f>
        <v/>
      </c>
      <c r="AC635" s="233" t="str">
        <f>IF('PVT DRAINAGE'!AB76="","",'PVT DRAINAGE'!AB76)</f>
        <v/>
      </c>
      <c r="AD635" s="223">
        <f>IF('PVT DRAINAGE'!AC76="","",'PVT DRAINAGE'!AC76)</f>
        <v>6160</v>
      </c>
      <c r="AE635" s="224" t="str">
        <f>IF('PVT DRAINAGE'!AD76="","",'PVT DRAINAGE'!AD76)</f>
        <v/>
      </c>
      <c r="AF635" s="449" t="str">
        <f>IF('PVT DRAINAGE'!AE76="","",'PVT DRAINAGE'!AE76)</f>
        <v/>
      </c>
    </row>
    <row r="636" spans="1:32" x14ac:dyDescent="0.15">
      <c r="A636" s="313" t="str">
        <f>IF('PVT DRAINAGE'!AE77="","","Print")</f>
        <v/>
      </c>
      <c r="B636" s="448" t="str">
        <f>IF('PVT DRAINAGE'!A77="","",'PVT DRAINAGE'!A77)</f>
        <v xml:space="preserve">CURB INLET, PER D-3 ( TYPE C ) </v>
      </c>
      <c r="C636" s="221" t="str">
        <f>IF('PVT DRAINAGE'!B77="","",'PVT DRAINAGE'!B77)</f>
        <v>EA</v>
      </c>
      <c r="D636" s="219" t="s">
        <v>486</v>
      </c>
      <c r="E636" s="219" t="s">
        <v>486</v>
      </c>
      <c r="F636" s="219" t="s">
        <v>486</v>
      </c>
      <c r="G636" s="219" t="s">
        <v>486</v>
      </c>
      <c r="H636" s="219" t="s">
        <v>486</v>
      </c>
      <c r="I636" s="219" t="s">
        <v>486</v>
      </c>
      <c r="J636" s="219" t="s">
        <v>486</v>
      </c>
      <c r="K636" s="219" t="s">
        <v>486</v>
      </c>
      <c r="L636" s="219" t="s">
        <v>486</v>
      </c>
      <c r="M636" s="219" t="s">
        <v>486</v>
      </c>
      <c r="N636" s="219" t="s">
        <v>486</v>
      </c>
      <c r="O636" s="219" t="s">
        <v>486</v>
      </c>
      <c r="P636" s="219" t="s">
        <v>486</v>
      </c>
      <c r="Q636" s="219" t="s">
        <v>486</v>
      </c>
      <c r="R636" s="219" t="s">
        <v>486</v>
      </c>
      <c r="S636" s="219" t="s">
        <v>486</v>
      </c>
      <c r="T636" s="219" t="s">
        <v>486</v>
      </c>
      <c r="U636" s="219"/>
      <c r="V636" s="219"/>
      <c r="W636" s="219"/>
      <c r="X636" s="219"/>
      <c r="Y636" s="219"/>
      <c r="Z636" s="219"/>
      <c r="AA636" s="233" t="str">
        <f>IF('PVT DRAINAGE'!AA77="","",'PVT DRAINAGE'!AA77)</f>
        <v xml:space="preserve"> </v>
      </c>
      <c r="AB636" s="233" t="str">
        <f>IF('LANDSCAPE&amp;IRRIG'!Z121="","",'LANDSCAPE&amp;IRRIG'!Z121)</f>
        <v/>
      </c>
      <c r="AC636" s="233" t="str">
        <f>IF('PVT DRAINAGE'!AB77="","",'PVT DRAINAGE'!AB77)</f>
        <v/>
      </c>
      <c r="AD636" s="223">
        <f>IF('PVT DRAINAGE'!AC77="","",'PVT DRAINAGE'!AC77)</f>
        <v>7200</v>
      </c>
      <c r="AE636" s="224" t="str">
        <f>IF('PVT DRAINAGE'!AD77="","",'PVT DRAINAGE'!AD77)</f>
        <v/>
      </c>
      <c r="AF636" s="449" t="str">
        <f>IF('PVT DRAINAGE'!AE77="","",'PVT DRAINAGE'!AE77)</f>
        <v/>
      </c>
    </row>
    <row r="637" spans="1:32" x14ac:dyDescent="0.15">
      <c r="A637" s="313" t="str">
        <f>IF('PVT DRAINAGE'!AE78="","","Print")</f>
        <v/>
      </c>
      <c r="B637" s="448" t="str">
        <f>IF('PVT DRAINAGE'!A78="","",'PVT DRAINAGE'!A78)</f>
        <v xml:space="preserve">CURB INLET, PER D-4 ( TYPE D ) </v>
      </c>
      <c r="C637" s="221" t="str">
        <f>IF('PVT DRAINAGE'!B78="","",'PVT DRAINAGE'!B78)</f>
        <v>EA</v>
      </c>
      <c r="D637" s="219" t="s">
        <v>486</v>
      </c>
      <c r="E637" s="219" t="s">
        <v>486</v>
      </c>
      <c r="F637" s="219" t="s">
        <v>486</v>
      </c>
      <c r="G637" s="219" t="s">
        <v>486</v>
      </c>
      <c r="H637" s="219" t="s">
        <v>486</v>
      </c>
      <c r="I637" s="219" t="s">
        <v>486</v>
      </c>
      <c r="J637" s="219" t="s">
        <v>486</v>
      </c>
      <c r="K637" s="219" t="s">
        <v>486</v>
      </c>
      <c r="L637" s="219" t="s">
        <v>486</v>
      </c>
      <c r="M637" s="219" t="s">
        <v>486</v>
      </c>
      <c r="N637" s="219" t="s">
        <v>486</v>
      </c>
      <c r="O637" s="219" t="s">
        <v>486</v>
      </c>
      <c r="P637" s="219" t="s">
        <v>486</v>
      </c>
      <c r="Q637" s="219" t="s">
        <v>486</v>
      </c>
      <c r="R637" s="219" t="s">
        <v>486</v>
      </c>
      <c r="S637" s="219" t="s">
        <v>486</v>
      </c>
      <c r="T637" s="219" t="s">
        <v>486</v>
      </c>
      <c r="U637" s="219"/>
      <c r="V637" s="219"/>
      <c r="W637" s="219"/>
      <c r="X637" s="219"/>
      <c r="Y637" s="219"/>
      <c r="Z637" s="219"/>
      <c r="AA637" s="233" t="str">
        <f>IF('PVT DRAINAGE'!AA78="","",'PVT DRAINAGE'!AA78)</f>
        <v/>
      </c>
      <c r="AB637" s="233" t="str">
        <f>IF('LANDSCAPE&amp;IRRIG'!Z122="","",'LANDSCAPE&amp;IRRIG'!Z122)</f>
        <v/>
      </c>
      <c r="AC637" s="233" t="str">
        <f>IF('PVT DRAINAGE'!AB78="","",'PVT DRAINAGE'!AB78)</f>
        <v/>
      </c>
      <c r="AD637" s="223">
        <f>IF('PVT DRAINAGE'!AC78="","",'PVT DRAINAGE'!AC78)</f>
        <v>5680</v>
      </c>
      <c r="AE637" s="224" t="str">
        <f>IF('PVT DRAINAGE'!AD78="","",'PVT DRAINAGE'!AD78)</f>
        <v/>
      </c>
      <c r="AF637" s="449" t="str">
        <f>IF('PVT DRAINAGE'!AE78="","",'PVT DRAINAGE'!AE78)</f>
        <v/>
      </c>
    </row>
    <row r="638" spans="1:32" x14ac:dyDescent="0.15">
      <c r="A638" s="313" t="str">
        <f>IF('PVT DRAINAGE'!AE79="","","Print")</f>
        <v/>
      </c>
      <c r="B638" s="448" t="str">
        <f>IF('PVT DRAINAGE'!A79="","",'PVT DRAINAGE'!A79)</f>
        <v xml:space="preserve">CURB INLET, PER D-45 ( TYPE J ) </v>
      </c>
      <c r="C638" s="221" t="str">
        <f>IF('PVT DRAINAGE'!B79="","",'PVT DRAINAGE'!B79)</f>
        <v>EA</v>
      </c>
      <c r="D638" s="219" t="s">
        <v>486</v>
      </c>
      <c r="E638" s="219" t="s">
        <v>486</v>
      </c>
      <c r="F638" s="219" t="s">
        <v>486</v>
      </c>
      <c r="G638" s="219" t="s">
        <v>486</v>
      </c>
      <c r="H638" s="219" t="s">
        <v>486</v>
      </c>
      <c r="I638" s="219" t="s">
        <v>486</v>
      </c>
      <c r="J638" s="219" t="s">
        <v>486</v>
      </c>
      <c r="K638" s="219" t="s">
        <v>486</v>
      </c>
      <c r="L638" s="219" t="s">
        <v>486</v>
      </c>
      <c r="M638" s="219" t="s">
        <v>486</v>
      </c>
      <c r="N638" s="219" t="s">
        <v>486</v>
      </c>
      <c r="O638" s="219" t="s">
        <v>486</v>
      </c>
      <c r="P638" s="219" t="s">
        <v>486</v>
      </c>
      <c r="Q638" s="219" t="s">
        <v>486</v>
      </c>
      <c r="R638" s="219" t="s">
        <v>486</v>
      </c>
      <c r="S638" s="219" t="s">
        <v>486</v>
      </c>
      <c r="T638" s="219" t="s">
        <v>486</v>
      </c>
      <c r="U638" s="219"/>
      <c r="V638" s="219"/>
      <c r="W638" s="219"/>
      <c r="X638" s="219"/>
      <c r="Y638" s="219"/>
      <c r="Z638" s="219"/>
      <c r="AA638" s="233" t="str">
        <f>IF('PVT DRAINAGE'!AA79="","",'PVT DRAINAGE'!AA79)</f>
        <v/>
      </c>
      <c r="AB638" s="233" t="str">
        <f>IF('LANDSCAPE&amp;IRRIG'!Z123="","",'LANDSCAPE&amp;IRRIG'!Z123)</f>
        <v/>
      </c>
      <c r="AC638" s="233" t="str">
        <f>IF('PVT DRAINAGE'!AB79="","",'PVT DRAINAGE'!AB79)</f>
        <v/>
      </c>
      <c r="AD638" s="223">
        <f>IF('PVT DRAINAGE'!AC79="","",'PVT DRAINAGE'!AC79)</f>
        <v>5680</v>
      </c>
      <c r="AE638" s="224" t="str">
        <f>IF('PVT DRAINAGE'!AD79="","",'PVT DRAINAGE'!AD79)</f>
        <v/>
      </c>
      <c r="AF638" s="449" t="str">
        <f>IF('PVT DRAINAGE'!AE79="","",'PVT DRAINAGE'!AE79)</f>
        <v/>
      </c>
    </row>
    <row r="639" spans="1:32" x14ac:dyDescent="0.15">
      <c r="A639" s="313" t="str">
        <f>IF('PVT DRAINAGE'!AE80="","","Print")</f>
        <v/>
      </c>
      <c r="B639" s="448" t="str">
        <f>IF('PVT DRAINAGE'!A80="","",'PVT DRAINAGE'!A80)</f>
        <v>CURB OUTLET, PER D-25 ( TYPE A )</v>
      </c>
      <c r="C639" s="221" t="str">
        <f>IF('PVT DRAINAGE'!B80="","",'PVT DRAINAGE'!B80)</f>
        <v>EA</v>
      </c>
      <c r="D639" s="219" t="s">
        <v>486</v>
      </c>
      <c r="E639" s="219" t="s">
        <v>486</v>
      </c>
      <c r="F639" s="219" t="s">
        <v>486</v>
      </c>
      <c r="G639" s="219" t="s">
        <v>486</v>
      </c>
      <c r="H639" s="219" t="s">
        <v>486</v>
      </c>
      <c r="I639" s="219" t="s">
        <v>486</v>
      </c>
      <c r="J639" s="219" t="s">
        <v>486</v>
      </c>
      <c r="K639" s="219" t="s">
        <v>486</v>
      </c>
      <c r="L639" s="219" t="s">
        <v>486</v>
      </c>
      <c r="M639" s="219" t="s">
        <v>486</v>
      </c>
      <c r="N639" s="219" t="s">
        <v>486</v>
      </c>
      <c r="O639" s="219" t="s">
        <v>486</v>
      </c>
      <c r="P639" s="219" t="s">
        <v>486</v>
      </c>
      <c r="Q639" s="219" t="s">
        <v>486</v>
      </c>
      <c r="R639" s="219" t="s">
        <v>486</v>
      </c>
      <c r="S639" s="219" t="s">
        <v>486</v>
      </c>
      <c r="T639" s="219" t="s">
        <v>486</v>
      </c>
      <c r="U639" s="219"/>
      <c r="V639" s="219"/>
      <c r="W639" s="219"/>
      <c r="X639" s="219"/>
      <c r="Y639" s="219"/>
      <c r="Z639" s="219"/>
      <c r="AA639" s="233" t="str">
        <f>IF('PVT DRAINAGE'!AA80="","",'PVT DRAINAGE'!AA80)</f>
        <v/>
      </c>
      <c r="AB639" s="233" t="str">
        <f>IF('LANDSCAPE&amp;IRRIG'!Z124="","",'LANDSCAPE&amp;IRRIG'!Z124)</f>
        <v/>
      </c>
      <c r="AC639" s="233" t="str">
        <f>IF('PVT DRAINAGE'!AB80="","",'PVT DRAINAGE'!AB80)</f>
        <v/>
      </c>
      <c r="AD639" s="223">
        <f>IF('PVT DRAINAGE'!AC80="","",'PVT DRAINAGE'!AC80)</f>
        <v>4000</v>
      </c>
      <c r="AE639" s="224" t="str">
        <f>IF('PVT DRAINAGE'!AD80="","",'PVT DRAINAGE'!AD80)</f>
        <v/>
      </c>
      <c r="AF639" s="449" t="str">
        <f>IF('PVT DRAINAGE'!AE80="","",'PVT DRAINAGE'!AE80)</f>
        <v/>
      </c>
    </row>
    <row r="640" spans="1:32" x14ac:dyDescent="0.15">
      <c r="A640" s="313" t="str">
        <f>IF('PVT DRAINAGE'!AE81="","","Print")</f>
        <v/>
      </c>
      <c r="B640" s="448" t="str">
        <f>IF('PVT DRAINAGE'!A81="","",'PVT DRAINAGE'!A81)</f>
        <v>CURB OUTLET-SIDEWALK UNDER DRAIN, PER D-27</v>
      </c>
      <c r="C640" s="221" t="str">
        <f>IF('PVT DRAINAGE'!B81="","",'PVT DRAINAGE'!B81)</f>
        <v>EA</v>
      </c>
      <c r="D640" s="219" t="s">
        <v>486</v>
      </c>
      <c r="E640" s="219" t="s">
        <v>486</v>
      </c>
      <c r="F640" s="219" t="s">
        <v>486</v>
      </c>
      <c r="G640" s="219" t="s">
        <v>486</v>
      </c>
      <c r="H640" s="219" t="s">
        <v>486</v>
      </c>
      <c r="I640" s="219" t="s">
        <v>486</v>
      </c>
      <c r="J640" s="219" t="s">
        <v>486</v>
      </c>
      <c r="K640" s="219" t="s">
        <v>486</v>
      </c>
      <c r="L640" s="219" t="s">
        <v>486</v>
      </c>
      <c r="M640" s="219" t="s">
        <v>486</v>
      </c>
      <c r="N640" s="219" t="s">
        <v>486</v>
      </c>
      <c r="O640" s="219" t="s">
        <v>486</v>
      </c>
      <c r="P640" s="219" t="s">
        <v>486</v>
      </c>
      <c r="Q640" s="219" t="s">
        <v>486</v>
      </c>
      <c r="R640" s="219" t="s">
        <v>486</v>
      </c>
      <c r="S640" s="219" t="s">
        <v>486</v>
      </c>
      <c r="T640" s="219" t="s">
        <v>486</v>
      </c>
      <c r="U640" s="219"/>
      <c r="V640" s="219"/>
      <c r="W640" s="219"/>
      <c r="X640" s="219"/>
      <c r="Y640" s="219"/>
      <c r="Z640" s="219"/>
      <c r="AA640" s="233" t="str">
        <f>IF('PVT DRAINAGE'!AA81="","",'PVT DRAINAGE'!AA81)</f>
        <v/>
      </c>
      <c r="AB640" s="233" t="str">
        <f>IF('LANDSCAPE&amp;IRRIG'!Z125="","",'LANDSCAPE&amp;IRRIG'!Z125)</f>
        <v/>
      </c>
      <c r="AC640" s="233" t="str">
        <f>IF('PVT DRAINAGE'!AB81="","",'PVT DRAINAGE'!AB81)</f>
        <v/>
      </c>
      <c r="AD640" s="223">
        <f>IF('PVT DRAINAGE'!AC81="","",'PVT DRAINAGE'!AC81)</f>
        <v>800</v>
      </c>
      <c r="AE640" s="224" t="str">
        <f>IF('PVT DRAINAGE'!AD81="","",'PVT DRAINAGE'!AD81)</f>
        <v/>
      </c>
      <c r="AF640" s="449" t="str">
        <f>IF('PVT DRAINAGE'!AE81="","",'PVT DRAINAGE'!AE81)</f>
        <v/>
      </c>
    </row>
    <row r="641" spans="1:32" x14ac:dyDescent="0.15">
      <c r="A641" s="313" t="str">
        <f>IF('PVT DRAINAGE'!AE82="","","Print")</f>
        <v/>
      </c>
      <c r="B641" s="448" t="str">
        <f>IF('PVT DRAINAGE'!A82="","",'PVT DRAINAGE'!A82)</f>
        <v>CURTAIN WALL, PER D-38</v>
      </c>
      <c r="C641" s="221" t="str">
        <f>IF('PVT DRAINAGE'!B82="","",'PVT DRAINAGE'!B82)</f>
        <v>EA</v>
      </c>
      <c r="D641" s="219" t="s">
        <v>486</v>
      </c>
      <c r="E641" s="219" t="s">
        <v>486</v>
      </c>
      <c r="F641" s="219" t="s">
        <v>486</v>
      </c>
      <c r="G641" s="219" t="s">
        <v>486</v>
      </c>
      <c r="H641" s="219" t="s">
        <v>486</v>
      </c>
      <c r="I641" s="219" t="s">
        <v>486</v>
      </c>
      <c r="J641" s="219" t="s">
        <v>486</v>
      </c>
      <c r="K641" s="219" t="s">
        <v>486</v>
      </c>
      <c r="L641" s="219" t="s">
        <v>486</v>
      </c>
      <c r="M641" s="219" t="s">
        <v>486</v>
      </c>
      <c r="N641" s="219" t="s">
        <v>486</v>
      </c>
      <c r="O641" s="219" t="s">
        <v>486</v>
      </c>
      <c r="P641" s="219" t="s">
        <v>486</v>
      </c>
      <c r="Q641" s="219" t="s">
        <v>486</v>
      </c>
      <c r="R641" s="219" t="s">
        <v>486</v>
      </c>
      <c r="S641" s="219" t="s">
        <v>486</v>
      </c>
      <c r="T641" s="219" t="s">
        <v>486</v>
      </c>
      <c r="U641" s="219"/>
      <c r="V641" s="219"/>
      <c r="W641" s="219"/>
      <c r="X641" s="219"/>
      <c r="Y641" s="219"/>
      <c r="Z641" s="219"/>
      <c r="AA641" s="233" t="str">
        <f>IF('PVT DRAINAGE'!AA82="","",'PVT DRAINAGE'!AA82)</f>
        <v/>
      </c>
      <c r="AB641" s="233" t="str">
        <f>IF('LANDSCAPE&amp;IRRIG'!Z126="","",'LANDSCAPE&amp;IRRIG'!Z126)</f>
        <v/>
      </c>
      <c r="AC641" s="233" t="str">
        <f>IF('PVT DRAINAGE'!AB82="","",'PVT DRAINAGE'!AB82)</f>
        <v/>
      </c>
      <c r="AD641" s="223">
        <f>IF('PVT DRAINAGE'!AC82="","",'PVT DRAINAGE'!AC82)</f>
        <v>960</v>
      </c>
      <c r="AE641" s="224" t="str">
        <f>IF('PVT DRAINAGE'!AD82="","",'PVT DRAINAGE'!AD82)</f>
        <v/>
      </c>
      <c r="AF641" s="449" t="str">
        <f>IF('PVT DRAINAGE'!AE82="","",'PVT DRAINAGE'!AE82)</f>
        <v/>
      </c>
    </row>
    <row r="642" spans="1:32" x14ac:dyDescent="0.15">
      <c r="A642" s="313" t="str">
        <f>IF('PVT DRAINAGE'!AE83="","","Print")</f>
        <v/>
      </c>
      <c r="B642" s="448" t="str">
        <f>IF('PVT DRAINAGE'!A83="","",'PVT DRAINAGE'!A83)</f>
        <v>CUTOFF WALL , PER D-72</v>
      </c>
      <c r="C642" s="221" t="str">
        <f>IF('PVT DRAINAGE'!B83="","",'PVT DRAINAGE'!B83)</f>
        <v>EA</v>
      </c>
      <c r="D642" s="219" t="s">
        <v>486</v>
      </c>
      <c r="E642" s="219" t="s">
        <v>486</v>
      </c>
      <c r="F642" s="219" t="s">
        <v>486</v>
      </c>
      <c r="G642" s="219" t="s">
        <v>486</v>
      </c>
      <c r="H642" s="219" t="s">
        <v>486</v>
      </c>
      <c r="I642" s="219" t="s">
        <v>486</v>
      </c>
      <c r="J642" s="219" t="s">
        <v>486</v>
      </c>
      <c r="K642" s="219" t="s">
        <v>486</v>
      </c>
      <c r="L642" s="219" t="s">
        <v>486</v>
      </c>
      <c r="M642" s="219" t="s">
        <v>486</v>
      </c>
      <c r="N642" s="219" t="s">
        <v>486</v>
      </c>
      <c r="O642" s="219" t="s">
        <v>486</v>
      </c>
      <c r="P642" s="219" t="s">
        <v>486</v>
      </c>
      <c r="Q642" s="219" t="s">
        <v>486</v>
      </c>
      <c r="R642" s="219" t="s">
        <v>486</v>
      </c>
      <c r="S642" s="219" t="s">
        <v>486</v>
      </c>
      <c r="T642" s="219" t="s">
        <v>486</v>
      </c>
      <c r="U642" s="219"/>
      <c r="V642" s="219"/>
      <c r="W642" s="219"/>
      <c r="X642" s="219"/>
      <c r="Y642" s="219"/>
      <c r="Z642" s="219"/>
      <c r="AA642" s="233" t="str">
        <f>IF('PVT DRAINAGE'!AA83="","",'PVT DRAINAGE'!AA83)</f>
        <v/>
      </c>
      <c r="AB642" s="233" t="str">
        <f>IF('LANDSCAPE&amp;IRRIG'!Z127="","",'LANDSCAPE&amp;IRRIG'!Z127)</f>
        <v/>
      </c>
      <c r="AC642" s="233" t="str">
        <f>IF('PVT DRAINAGE'!AB83="","",'PVT DRAINAGE'!AB83)</f>
        <v/>
      </c>
      <c r="AD642" s="223">
        <f>IF('PVT DRAINAGE'!AC83="","",'PVT DRAINAGE'!AC83)</f>
        <v>1216</v>
      </c>
      <c r="AE642" s="224" t="str">
        <f>IF('PVT DRAINAGE'!AD83="","",'PVT DRAINAGE'!AD83)</f>
        <v/>
      </c>
      <c r="AF642" s="449" t="str">
        <f>IF('PVT DRAINAGE'!AE83="","",'PVT DRAINAGE'!AE83)</f>
        <v/>
      </c>
    </row>
    <row r="643" spans="1:32" x14ac:dyDescent="0.15">
      <c r="A643" s="313" t="str">
        <f>IF('PVT DRAINAGE'!AE84="","","Print")</f>
        <v/>
      </c>
      <c r="B643" s="448" t="str">
        <f>IF('PVT DRAINAGE'!A84="","",'PVT DRAINAGE'!A84)</f>
        <v>PCC DRAINAGE CHANNEL, PER D-70 &amp; 71</v>
      </c>
      <c r="C643" s="221" t="str">
        <f>IF('PVT DRAINAGE'!B84="","",'PVT DRAINAGE'!B84)</f>
        <v>LF</v>
      </c>
      <c r="D643" s="219" t="s">
        <v>486</v>
      </c>
      <c r="E643" s="219" t="s">
        <v>486</v>
      </c>
      <c r="F643" s="219" t="s">
        <v>486</v>
      </c>
      <c r="G643" s="219" t="s">
        <v>486</v>
      </c>
      <c r="H643" s="219" t="s">
        <v>486</v>
      </c>
      <c r="I643" s="219" t="s">
        <v>486</v>
      </c>
      <c r="J643" s="219" t="s">
        <v>486</v>
      </c>
      <c r="K643" s="219" t="s">
        <v>486</v>
      </c>
      <c r="L643" s="219" t="s">
        <v>486</v>
      </c>
      <c r="M643" s="219" t="s">
        <v>486</v>
      </c>
      <c r="N643" s="219" t="s">
        <v>486</v>
      </c>
      <c r="O643" s="219" t="s">
        <v>486</v>
      </c>
      <c r="P643" s="219" t="s">
        <v>486</v>
      </c>
      <c r="Q643" s="219" t="s">
        <v>486</v>
      </c>
      <c r="R643" s="219" t="s">
        <v>486</v>
      </c>
      <c r="S643" s="219" t="s">
        <v>486</v>
      </c>
      <c r="T643" s="219" t="s">
        <v>486</v>
      </c>
      <c r="U643" s="219"/>
      <c r="V643" s="219"/>
      <c r="W643" s="219"/>
      <c r="X643" s="219"/>
      <c r="Y643" s="219"/>
      <c r="Z643" s="219"/>
      <c r="AA643" s="233" t="str">
        <f>IF('PVT DRAINAGE'!AA84="","",'PVT DRAINAGE'!AA84)</f>
        <v/>
      </c>
      <c r="AB643" s="233" t="str">
        <f>IF('LANDSCAPE&amp;IRRIG'!Z128="","",'LANDSCAPE&amp;IRRIG'!Z128)</f>
        <v/>
      </c>
      <c r="AC643" s="233" t="str">
        <f>IF('PVT DRAINAGE'!AB84="","",'PVT DRAINAGE'!AB84)</f>
        <v/>
      </c>
      <c r="AD643" s="223">
        <f>IF('PVT DRAINAGE'!AC84="","",'PVT DRAINAGE'!AC84)</f>
        <v>1040</v>
      </c>
      <c r="AE643" s="224" t="str">
        <f>IF('PVT DRAINAGE'!AD84="","",'PVT DRAINAGE'!AD84)</f>
        <v/>
      </c>
      <c r="AF643" s="449" t="str">
        <f>IF('PVT DRAINAGE'!AE84="","",'PVT DRAINAGE'!AE84)</f>
        <v/>
      </c>
    </row>
    <row r="644" spans="1:32" x14ac:dyDescent="0.15">
      <c r="A644" s="313" t="str">
        <f>IF('PVT DRAINAGE'!AE85="","","Print")</f>
        <v/>
      </c>
      <c r="B644" s="448" t="str">
        <f>IF('PVT DRAINAGE'!A85="","",'PVT DRAINAGE'!A85)</f>
        <v>DRAINAGE DITCH, PER D-75</v>
      </c>
      <c r="C644" s="221" t="str">
        <f>IF('PVT DRAINAGE'!B85="","",'PVT DRAINAGE'!B85)</f>
        <v>LF</v>
      </c>
      <c r="D644" s="219" t="s">
        <v>486</v>
      </c>
      <c r="E644" s="219" t="s">
        <v>486</v>
      </c>
      <c r="F644" s="219" t="s">
        <v>486</v>
      </c>
      <c r="G644" s="219" t="s">
        <v>486</v>
      </c>
      <c r="H644" s="219" t="s">
        <v>486</v>
      </c>
      <c r="I644" s="219" t="s">
        <v>486</v>
      </c>
      <c r="J644" s="219" t="s">
        <v>486</v>
      </c>
      <c r="K644" s="219" t="s">
        <v>486</v>
      </c>
      <c r="L644" s="219" t="s">
        <v>486</v>
      </c>
      <c r="M644" s="219" t="s">
        <v>486</v>
      </c>
      <c r="N644" s="219" t="s">
        <v>486</v>
      </c>
      <c r="O644" s="219" t="s">
        <v>486</v>
      </c>
      <c r="P644" s="219" t="s">
        <v>486</v>
      </c>
      <c r="Q644" s="219" t="s">
        <v>486</v>
      </c>
      <c r="R644" s="219" t="s">
        <v>486</v>
      </c>
      <c r="S644" s="219" t="s">
        <v>486</v>
      </c>
      <c r="T644" s="219" t="s">
        <v>486</v>
      </c>
      <c r="U644" s="219"/>
      <c r="V644" s="219"/>
      <c r="W644" s="219"/>
      <c r="X644" s="219"/>
      <c r="Y644" s="219"/>
      <c r="Z644" s="219"/>
      <c r="AA644" s="233" t="str">
        <f>IF('PVT DRAINAGE'!AA85="","",'PVT DRAINAGE'!AA85)</f>
        <v/>
      </c>
      <c r="AB644" s="233" t="str">
        <f>IF('LANDSCAPE&amp;IRRIG'!Z129="","",'LANDSCAPE&amp;IRRIG'!Z129)</f>
        <v/>
      </c>
      <c r="AC644" s="233" t="str">
        <f>IF('PVT DRAINAGE'!AB85="","",'PVT DRAINAGE'!AB85)</f>
        <v/>
      </c>
      <c r="AD644" s="223">
        <f>IF('PVT DRAINAGE'!AC85="","",'PVT DRAINAGE'!AC85)</f>
        <v>24</v>
      </c>
      <c r="AE644" s="224" t="str">
        <f>IF('PVT DRAINAGE'!AD85="","",'PVT DRAINAGE'!AD85)</f>
        <v/>
      </c>
      <c r="AF644" s="449" t="str">
        <f>IF('PVT DRAINAGE'!AE85="","",'PVT DRAINAGE'!AE85)</f>
        <v/>
      </c>
    </row>
    <row r="645" spans="1:32" x14ac:dyDescent="0.15">
      <c r="A645" s="313" t="str">
        <f>IF('PVT DRAINAGE'!AE86="","","Print")</f>
        <v/>
      </c>
      <c r="B645" s="448" t="str">
        <f>IF('PVT DRAINAGE'!A86="","",'PVT DRAINAGE'!A86)</f>
        <v>STRAIGHT HEAD WALL PER D-30&amp;31 (TYPE A)</v>
      </c>
      <c r="C645" s="221" t="str">
        <f>IF('PVT DRAINAGE'!B86="","",'PVT DRAINAGE'!B86)</f>
        <v>EA</v>
      </c>
      <c r="D645" s="219" t="s">
        <v>486</v>
      </c>
      <c r="E645" s="219" t="s">
        <v>486</v>
      </c>
      <c r="F645" s="219" t="s">
        <v>486</v>
      </c>
      <c r="G645" s="219" t="s">
        <v>486</v>
      </c>
      <c r="H645" s="219" t="s">
        <v>486</v>
      </c>
      <c r="I645" s="219" t="s">
        <v>486</v>
      </c>
      <c r="J645" s="219" t="s">
        <v>486</v>
      </c>
      <c r="K645" s="219" t="s">
        <v>486</v>
      </c>
      <c r="L645" s="219" t="s">
        <v>486</v>
      </c>
      <c r="M645" s="219" t="s">
        <v>486</v>
      </c>
      <c r="N645" s="219" t="s">
        <v>486</v>
      </c>
      <c r="O645" s="219" t="s">
        <v>486</v>
      </c>
      <c r="P645" s="219" t="s">
        <v>486</v>
      </c>
      <c r="Q645" s="219" t="s">
        <v>486</v>
      </c>
      <c r="R645" s="219" t="s">
        <v>486</v>
      </c>
      <c r="S645" s="219" t="s">
        <v>486</v>
      </c>
      <c r="T645" s="219" t="s">
        <v>486</v>
      </c>
      <c r="U645" s="219"/>
      <c r="V645" s="219"/>
      <c r="W645" s="219"/>
      <c r="X645" s="219"/>
      <c r="Y645" s="219"/>
      <c r="Z645" s="219"/>
      <c r="AA645" s="233" t="str">
        <f>IF('PVT DRAINAGE'!AA86="","",'PVT DRAINAGE'!AA86)</f>
        <v/>
      </c>
      <c r="AB645" s="233" t="str">
        <f>IF('LANDSCAPE&amp;IRRIG'!Z130="","",'LANDSCAPE&amp;IRRIG'!Z130)</f>
        <v/>
      </c>
      <c r="AC645" s="233" t="str">
        <f>IF('PVT DRAINAGE'!AB86="","",'PVT DRAINAGE'!AB86)</f>
        <v/>
      </c>
      <c r="AD645" s="223">
        <f>IF('PVT DRAINAGE'!AC86="","",'PVT DRAINAGE'!AC86)</f>
        <v>4800</v>
      </c>
      <c r="AE645" s="224" t="str">
        <f>IF('PVT DRAINAGE'!AD86="","",'PVT DRAINAGE'!AD86)</f>
        <v/>
      </c>
      <c r="AF645" s="449" t="str">
        <f>IF('PVT DRAINAGE'!AE86="","",'PVT DRAINAGE'!AE86)</f>
        <v/>
      </c>
    </row>
    <row r="646" spans="1:32" x14ac:dyDescent="0.15">
      <c r="A646" s="313" t="str">
        <f>IF('PVT DRAINAGE'!AE87="","","Print")</f>
        <v/>
      </c>
      <c r="B646" s="448" t="str">
        <f>IF('PVT DRAINAGE'!A87="","",'PVT DRAINAGE'!A87)</f>
        <v>STRAIGHT HEAD WALL PER D-32&amp;33 (TYPE A-GRAVITY)</v>
      </c>
      <c r="C646" s="221" t="str">
        <f>IF('PVT DRAINAGE'!B87="","",'PVT DRAINAGE'!B87)</f>
        <v>EA</v>
      </c>
      <c r="D646" s="219" t="s">
        <v>486</v>
      </c>
      <c r="E646" s="219" t="s">
        <v>486</v>
      </c>
      <c r="F646" s="219" t="s">
        <v>486</v>
      </c>
      <c r="G646" s="219" t="s">
        <v>486</v>
      </c>
      <c r="H646" s="219" t="s">
        <v>486</v>
      </c>
      <c r="I646" s="219" t="s">
        <v>486</v>
      </c>
      <c r="J646" s="219" t="s">
        <v>486</v>
      </c>
      <c r="K646" s="219" t="s">
        <v>486</v>
      </c>
      <c r="L646" s="219" t="s">
        <v>486</v>
      </c>
      <c r="M646" s="219" t="s">
        <v>486</v>
      </c>
      <c r="N646" s="219" t="s">
        <v>486</v>
      </c>
      <c r="O646" s="219" t="s">
        <v>486</v>
      </c>
      <c r="P646" s="219" t="s">
        <v>486</v>
      </c>
      <c r="Q646" s="219" t="s">
        <v>486</v>
      </c>
      <c r="R646" s="219" t="s">
        <v>486</v>
      </c>
      <c r="S646" s="219" t="s">
        <v>486</v>
      </c>
      <c r="T646" s="219" t="s">
        <v>486</v>
      </c>
      <c r="U646" s="219"/>
      <c r="V646" s="219"/>
      <c r="W646" s="219"/>
      <c r="X646" s="219"/>
      <c r="Y646" s="219"/>
      <c r="Z646" s="219"/>
      <c r="AA646" s="233" t="str">
        <f>IF('PVT DRAINAGE'!AA87="","",'PVT DRAINAGE'!AA87)</f>
        <v/>
      </c>
      <c r="AB646" s="233" t="str">
        <f>IF('LANDSCAPE&amp;IRRIG'!Z131="","",'LANDSCAPE&amp;IRRIG'!Z131)</f>
        <v/>
      </c>
      <c r="AC646" s="233" t="str">
        <f>IF('PVT DRAINAGE'!AB87="","",'PVT DRAINAGE'!AB87)</f>
        <v/>
      </c>
      <c r="AD646" s="223">
        <f>IF('PVT DRAINAGE'!AC87="","",'PVT DRAINAGE'!AC87)</f>
        <v>3840</v>
      </c>
      <c r="AE646" s="224" t="str">
        <f>IF('PVT DRAINAGE'!AD87="","",'PVT DRAINAGE'!AD87)</f>
        <v/>
      </c>
      <c r="AF646" s="449" t="str">
        <f>IF('PVT DRAINAGE'!AE87="","",'PVT DRAINAGE'!AE87)</f>
        <v/>
      </c>
    </row>
    <row r="647" spans="1:32" x14ac:dyDescent="0.15">
      <c r="A647" s="313" t="str">
        <f>IF('PVT DRAINAGE'!AE88="","","Print")</f>
        <v/>
      </c>
      <c r="B647" s="448" t="str">
        <f>IF('PVT DRAINAGE'!A88="","",'PVT DRAINAGE'!A88)</f>
        <v>WING/U TYPE HEAD WALL PER D-34/35A&amp;B (18" TO 36"/36" TO 60")</v>
      </c>
      <c r="C647" s="221" t="str">
        <f>IF('PVT DRAINAGE'!B88="","",'PVT DRAINAGE'!B88)</f>
        <v>EA</v>
      </c>
      <c r="D647" s="219" t="s">
        <v>486</v>
      </c>
      <c r="E647" s="219" t="s">
        <v>486</v>
      </c>
      <c r="F647" s="219" t="s">
        <v>486</v>
      </c>
      <c r="G647" s="219" t="s">
        <v>486</v>
      </c>
      <c r="H647" s="219" t="s">
        <v>486</v>
      </c>
      <c r="I647" s="219" t="s">
        <v>486</v>
      </c>
      <c r="J647" s="219" t="s">
        <v>486</v>
      </c>
      <c r="K647" s="219" t="s">
        <v>486</v>
      </c>
      <c r="L647" s="219" t="s">
        <v>486</v>
      </c>
      <c r="M647" s="219" t="s">
        <v>486</v>
      </c>
      <c r="N647" s="219" t="s">
        <v>486</v>
      </c>
      <c r="O647" s="219" t="s">
        <v>486</v>
      </c>
      <c r="P647" s="219" t="s">
        <v>486</v>
      </c>
      <c r="Q647" s="219" t="s">
        <v>486</v>
      </c>
      <c r="R647" s="219" t="s">
        <v>486</v>
      </c>
      <c r="S647" s="219" t="s">
        <v>486</v>
      </c>
      <c r="T647" s="219" t="s">
        <v>486</v>
      </c>
      <c r="U647" s="219"/>
      <c r="V647" s="219"/>
      <c r="W647" s="219"/>
      <c r="X647" s="219"/>
      <c r="Y647" s="219"/>
      <c r="Z647" s="219"/>
      <c r="AA647" s="233" t="str">
        <f>IF('PVT DRAINAGE'!AA88="","",'PVT DRAINAGE'!AA88)</f>
        <v/>
      </c>
      <c r="AB647" s="233" t="str">
        <f>IF('LANDSCAPE&amp;IRRIG'!Z132="","",'LANDSCAPE&amp;IRRIG'!Z132)</f>
        <v/>
      </c>
      <c r="AC647" s="233" t="str">
        <f>IF('PVT DRAINAGE'!AB88="","",'PVT DRAINAGE'!AB88)</f>
        <v/>
      </c>
      <c r="AD647" s="223">
        <f>IF('PVT DRAINAGE'!AC88="","",'PVT DRAINAGE'!AC88)</f>
        <v>6880</v>
      </c>
      <c r="AE647" s="224" t="str">
        <f>IF('PVT DRAINAGE'!AD88="","",'PVT DRAINAGE'!AD88)</f>
        <v/>
      </c>
      <c r="AF647" s="449" t="str">
        <f>IF('PVT DRAINAGE'!AE88="","",'PVT DRAINAGE'!AE88)</f>
        <v/>
      </c>
    </row>
    <row r="648" spans="1:32" x14ac:dyDescent="0.15">
      <c r="A648" s="313" t="str">
        <f>IF('PVT DRAINAGE'!AE89="","","Print")</f>
        <v/>
      </c>
      <c r="B648" s="448" t="str">
        <f>IF('PVT DRAINAGE'!A89="","",'PVT DRAINAGE'!A89)</f>
        <v>WING/U TYPE HEAD WALL PER D-35A&amp;B (60" TO 84")</v>
      </c>
      <c r="C648" s="221" t="str">
        <f>IF('PVT DRAINAGE'!B89="","",'PVT DRAINAGE'!B89)</f>
        <v>EA</v>
      </c>
      <c r="D648" s="219" t="s">
        <v>486</v>
      </c>
      <c r="E648" s="219" t="s">
        <v>486</v>
      </c>
      <c r="F648" s="219" t="s">
        <v>486</v>
      </c>
      <c r="G648" s="219" t="s">
        <v>486</v>
      </c>
      <c r="H648" s="219" t="s">
        <v>486</v>
      </c>
      <c r="I648" s="219" t="s">
        <v>486</v>
      </c>
      <c r="J648" s="219" t="s">
        <v>486</v>
      </c>
      <c r="K648" s="219" t="s">
        <v>486</v>
      </c>
      <c r="L648" s="219" t="s">
        <v>486</v>
      </c>
      <c r="M648" s="219" t="s">
        <v>486</v>
      </c>
      <c r="N648" s="219" t="s">
        <v>486</v>
      </c>
      <c r="O648" s="219" t="s">
        <v>486</v>
      </c>
      <c r="P648" s="219" t="s">
        <v>486</v>
      </c>
      <c r="Q648" s="219" t="s">
        <v>486</v>
      </c>
      <c r="R648" s="219" t="s">
        <v>486</v>
      </c>
      <c r="S648" s="219" t="s">
        <v>486</v>
      </c>
      <c r="T648" s="219" t="s">
        <v>486</v>
      </c>
      <c r="U648" s="219"/>
      <c r="V648" s="219"/>
      <c r="W648" s="219"/>
      <c r="X648" s="219"/>
      <c r="Y648" s="219"/>
      <c r="Z648" s="219"/>
      <c r="AA648" s="233" t="str">
        <f>IF('PVT DRAINAGE'!AA89="","",'PVT DRAINAGE'!AA89)</f>
        <v/>
      </c>
      <c r="AB648" s="233" t="str">
        <f>IF('LANDSCAPE&amp;IRRIG'!Z133="","",'LANDSCAPE&amp;IRRIG'!Z133)</f>
        <v/>
      </c>
      <c r="AC648" s="233" t="str">
        <f>IF('PVT DRAINAGE'!AB89="","",'PVT DRAINAGE'!AB89)</f>
        <v/>
      </c>
      <c r="AD648" s="223">
        <f>IF('PVT DRAINAGE'!AC89="","",'PVT DRAINAGE'!AC89)</f>
        <v>7360</v>
      </c>
      <c r="AE648" s="224" t="str">
        <f>IF('PVT DRAINAGE'!AD89="","",'PVT DRAINAGE'!AD89)</f>
        <v/>
      </c>
      <c r="AF648" s="449" t="str">
        <f>IF('PVT DRAINAGE'!AE89="","",'PVT DRAINAGE'!AE89)</f>
        <v/>
      </c>
    </row>
    <row r="649" spans="1:32" x14ac:dyDescent="0.15">
      <c r="A649" s="313" t="str">
        <f>IF('PVT DRAINAGE'!AE90="","","Print")</f>
        <v/>
      </c>
      <c r="B649" s="448" t="str">
        <f>IF('PVT DRAINAGE'!A90="","",'PVT DRAINAGE'!A90)</f>
        <v>L TYPE HEADWALL PER D-36 &amp; 37</v>
      </c>
      <c r="C649" s="221" t="str">
        <f>IF('PVT DRAINAGE'!B90="","",'PVT DRAINAGE'!B90)</f>
        <v>EA</v>
      </c>
      <c r="D649" s="219" t="s">
        <v>486</v>
      </c>
      <c r="E649" s="219" t="s">
        <v>486</v>
      </c>
      <c r="F649" s="219" t="s">
        <v>486</v>
      </c>
      <c r="G649" s="219" t="s">
        <v>486</v>
      </c>
      <c r="H649" s="219" t="s">
        <v>486</v>
      </c>
      <c r="I649" s="219" t="s">
        <v>486</v>
      </c>
      <c r="J649" s="219" t="s">
        <v>486</v>
      </c>
      <c r="K649" s="219" t="s">
        <v>486</v>
      </c>
      <c r="L649" s="219" t="s">
        <v>486</v>
      </c>
      <c r="M649" s="219" t="s">
        <v>486</v>
      </c>
      <c r="N649" s="219" t="s">
        <v>486</v>
      </c>
      <c r="O649" s="219" t="s">
        <v>486</v>
      </c>
      <c r="P649" s="219" t="s">
        <v>486</v>
      </c>
      <c r="Q649" s="219" t="s">
        <v>486</v>
      </c>
      <c r="R649" s="219" t="s">
        <v>486</v>
      </c>
      <c r="S649" s="219" t="s">
        <v>486</v>
      </c>
      <c r="T649" s="219" t="s">
        <v>486</v>
      </c>
      <c r="U649" s="219"/>
      <c r="V649" s="219"/>
      <c r="W649" s="219"/>
      <c r="X649" s="219"/>
      <c r="Y649" s="219"/>
      <c r="Z649" s="219"/>
      <c r="AA649" s="233" t="str">
        <f>IF('PVT DRAINAGE'!AA90="","",'PVT DRAINAGE'!AA90)</f>
        <v/>
      </c>
      <c r="AB649" s="233" t="str">
        <f>IF('LANDSCAPE&amp;IRRIG'!Z134="","",'LANDSCAPE&amp;IRRIG'!Z134)</f>
        <v/>
      </c>
      <c r="AC649" s="233" t="str">
        <f>IF('PVT DRAINAGE'!AB90="","",'PVT DRAINAGE'!AB90)</f>
        <v/>
      </c>
      <c r="AD649" s="223">
        <f>IF('PVT DRAINAGE'!AC90="","",'PVT DRAINAGE'!AC90)</f>
        <v>6560</v>
      </c>
      <c r="AE649" s="224" t="str">
        <f>IF('PVT DRAINAGE'!AD90="","",'PVT DRAINAGE'!AD90)</f>
        <v/>
      </c>
      <c r="AF649" s="449" t="str">
        <f>IF('PVT DRAINAGE'!AE90="","",'PVT DRAINAGE'!AE90)</f>
        <v/>
      </c>
    </row>
    <row r="650" spans="1:32" x14ac:dyDescent="0.15">
      <c r="A650" s="313" t="str">
        <f>IF('PVT DRAINAGE'!AE91="","","Print")</f>
        <v/>
      </c>
      <c r="B650" s="448" t="str">
        <f>IF('PVT DRAINAGE'!A91="","",'PVT DRAINAGE'!A91)</f>
        <v>INLET APRON, PER D-39</v>
      </c>
      <c r="C650" s="221" t="str">
        <f>IF('PVT DRAINAGE'!B91="","",'PVT DRAINAGE'!B91)</f>
        <v>EA</v>
      </c>
      <c r="D650" s="219" t="s">
        <v>486</v>
      </c>
      <c r="E650" s="219" t="s">
        <v>486</v>
      </c>
      <c r="F650" s="219" t="s">
        <v>486</v>
      </c>
      <c r="G650" s="219" t="s">
        <v>486</v>
      </c>
      <c r="H650" s="219" t="s">
        <v>486</v>
      </c>
      <c r="I650" s="219" t="s">
        <v>486</v>
      </c>
      <c r="J650" s="219" t="s">
        <v>486</v>
      </c>
      <c r="K650" s="219" t="s">
        <v>486</v>
      </c>
      <c r="L650" s="219" t="s">
        <v>486</v>
      </c>
      <c r="M650" s="219" t="s">
        <v>486</v>
      </c>
      <c r="N650" s="219" t="s">
        <v>486</v>
      </c>
      <c r="O650" s="219" t="s">
        <v>486</v>
      </c>
      <c r="P650" s="219" t="s">
        <v>486</v>
      </c>
      <c r="Q650" s="219" t="s">
        <v>486</v>
      </c>
      <c r="R650" s="219" t="s">
        <v>486</v>
      </c>
      <c r="S650" s="219" t="s">
        <v>486</v>
      </c>
      <c r="T650" s="219" t="s">
        <v>486</v>
      </c>
      <c r="U650" s="219"/>
      <c r="V650" s="219"/>
      <c r="W650" s="219"/>
      <c r="X650" s="219"/>
      <c r="Y650" s="219"/>
      <c r="Z650" s="219"/>
      <c r="AA650" s="233" t="str">
        <f>IF('PVT DRAINAGE'!AA91="","",'PVT DRAINAGE'!AA91)</f>
        <v/>
      </c>
      <c r="AB650" s="233" t="str">
        <f>IF('LANDSCAPE&amp;IRRIG'!Z135="","",'LANDSCAPE&amp;IRRIG'!Z135)</f>
        <v/>
      </c>
      <c r="AC650" s="233" t="str">
        <f>IF('PVT DRAINAGE'!AB91="","",'PVT DRAINAGE'!AB91)</f>
        <v/>
      </c>
      <c r="AD650" s="223">
        <f>IF('PVT DRAINAGE'!AC91="","",'PVT DRAINAGE'!AC91)</f>
        <v>2560</v>
      </c>
      <c r="AE650" s="224" t="str">
        <f>IF('PVT DRAINAGE'!AD91="","",'PVT DRAINAGE'!AD91)</f>
        <v/>
      </c>
      <c r="AF650" s="449" t="str">
        <f>IF('PVT DRAINAGE'!AE91="","",'PVT DRAINAGE'!AE91)</f>
        <v/>
      </c>
    </row>
    <row r="651" spans="1:32" x14ac:dyDescent="0.15">
      <c r="A651" s="313" t="str">
        <f>IF('PVT DRAINAGE'!AE92="","","Print")</f>
        <v/>
      </c>
      <c r="B651" s="448" t="str">
        <f>IF('PVT DRAINAGE'!A92="","",'PVT DRAINAGE'!A92)</f>
        <v>RIP RAP ,  PER D-40 ( 2 TON)</v>
      </c>
      <c r="C651" s="221" t="str">
        <f>IF('PVT DRAINAGE'!B92="","",'PVT DRAINAGE'!B92)</f>
        <v>EA</v>
      </c>
      <c r="D651" s="219" t="s">
        <v>486</v>
      </c>
      <c r="E651" s="219" t="s">
        <v>486</v>
      </c>
      <c r="F651" s="219" t="s">
        <v>486</v>
      </c>
      <c r="G651" s="219" t="s">
        <v>486</v>
      </c>
      <c r="H651" s="219" t="s">
        <v>486</v>
      </c>
      <c r="I651" s="219" t="s">
        <v>486</v>
      </c>
      <c r="J651" s="219" t="s">
        <v>486</v>
      </c>
      <c r="K651" s="219" t="s">
        <v>486</v>
      </c>
      <c r="L651" s="219" t="s">
        <v>486</v>
      </c>
      <c r="M651" s="219" t="s">
        <v>486</v>
      </c>
      <c r="N651" s="219" t="s">
        <v>486</v>
      </c>
      <c r="O651" s="219" t="s">
        <v>486</v>
      </c>
      <c r="P651" s="219" t="s">
        <v>486</v>
      </c>
      <c r="Q651" s="219" t="s">
        <v>486</v>
      </c>
      <c r="R651" s="219" t="s">
        <v>486</v>
      </c>
      <c r="S651" s="219" t="s">
        <v>486</v>
      </c>
      <c r="T651" s="219" t="s">
        <v>486</v>
      </c>
      <c r="U651" s="219"/>
      <c r="V651" s="219"/>
      <c r="W651" s="219"/>
      <c r="X651" s="219"/>
      <c r="Y651" s="219"/>
      <c r="Z651" s="219"/>
      <c r="AA651" s="233" t="str">
        <f>IF('PVT DRAINAGE'!AA92="","",'PVT DRAINAGE'!AA92)</f>
        <v/>
      </c>
      <c r="AB651" s="233" t="str">
        <f>IF('LANDSCAPE&amp;IRRIG'!Z136="","",'LANDSCAPE&amp;IRRIG'!Z136)</f>
        <v/>
      </c>
      <c r="AC651" s="233" t="str">
        <f>IF('PVT DRAINAGE'!AB92="","",'PVT DRAINAGE'!AB92)</f>
        <v/>
      </c>
      <c r="AD651" s="223">
        <f>IF('PVT DRAINAGE'!AC92="","",'PVT DRAINAGE'!AC92)</f>
        <v>4000</v>
      </c>
      <c r="AE651" s="224" t="str">
        <f>IF('PVT DRAINAGE'!AD92="","",'PVT DRAINAGE'!AD92)</f>
        <v/>
      </c>
      <c r="AF651" s="449" t="str">
        <f>IF('PVT DRAINAGE'!AE92="","",'PVT DRAINAGE'!AE92)</f>
        <v/>
      </c>
    </row>
    <row r="652" spans="1:32" x14ac:dyDescent="0.15">
      <c r="A652" s="313" t="str">
        <f>IF('PVT DRAINAGE'!AE93="","","Print")</f>
        <v/>
      </c>
      <c r="B652" s="448" t="str">
        <f>IF('PVT DRAINAGE'!A93="","",'PVT DRAINAGE'!A93)</f>
        <v>RIP RAP ,  PER D-40 ( 0.25 -1.0 TON )</v>
      </c>
      <c r="C652" s="221" t="str">
        <f>IF('PVT DRAINAGE'!B93="","",'PVT DRAINAGE'!B93)</f>
        <v>EA</v>
      </c>
      <c r="D652" s="219" t="s">
        <v>486</v>
      </c>
      <c r="E652" s="219" t="s">
        <v>486</v>
      </c>
      <c r="F652" s="219" t="s">
        <v>486</v>
      </c>
      <c r="G652" s="219" t="s">
        <v>486</v>
      </c>
      <c r="H652" s="219" t="s">
        <v>486</v>
      </c>
      <c r="I652" s="219" t="s">
        <v>486</v>
      </c>
      <c r="J652" s="219" t="s">
        <v>486</v>
      </c>
      <c r="K652" s="219" t="s">
        <v>486</v>
      </c>
      <c r="L652" s="219" t="s">
        <v>486</v>
      </c>
      <c r="M652" s="219" t="s">
        <v>486</v>
      </c>
      <c r="N652" s="219" t="s">
        <v>486</v>
      </c>
      <c r="O652" s="219" t="s">
        <v>486</v>
      </c>
      <c r="P652" s="219" t="s">
        <v>486</v>
      </c>
      <c r="Q652" s="219" t="s">
        <v>486</v>
      </c>
      <c r="R652" s="219" t="s">
        <v>486</v>
      </c>
      <c r="S652" s="219" t="s">
        <v>486</v>
      </c>
      <c r="T652" s="219" t="s">
        <v>486</v>
      </c>
      <c r="U652" s="219"/>
      <c r="V652" s="219"/>
      <c r="W652" s="219"/>
      <c r="X652" s="219"/>
      <c r="Y652" s="219"/>
      <c r="Z652" s="219"/>
      <c r="AA652" s="233" t="str">
        <f>IF('PVT DRAINAGE'!AA93="","",'PVT DRAINAGE'!AA93)</f>
        <v/>
      </c>
      <c r="AB652" s="233" t="str">
        <f>IF('LANDSCAPE&amp;IRRIG'!Z137="","",'LANDSCAPE&amp;IRRIG'!Z137)</f>
        <v/>
      </c>
      <c r="AC652" s="233" t="str">
        <f>IF('PVT DRAINAGE'!AB93="","",'PVT DRAINAGE'!AB93)</f>
        <v/>
      </c>
      <c r="AD652" s="223">
        <f>IF('PVT DRAINAGE'!AC93="","",'PVT DRAINAGE'!AC93)</f>
        <v>3360</v>
      </c>
      <c r="AE652" s="224" t="str">
        <f>IF('PVT DRAINAGE'!AD93="","",'PVT DRAINAGE'!AD93)</f>
        <v/>
      </c>
      <c r="AF652" s="449" t="str">
        <f>IF('PVT DRAINAGE'!AE93="","",'PVT DRAINAGE'!AE93)</f>
        <v/>
      </c>
    </row>
    <row r="653" spans="1:32" x14ac:dyDescent="0.15">
      <c r="A653" s="313" t="str">
        <f>IF('PVT DRAINAGE'!AE94="","","Print")</f>
        <v/>
      </c>
      <c r="B653" s="448" t="str">
        <f>IF('PVT DRAINAGE'!A94="","",'PVT DRAINAGE'!A94)</f>
        <v>RIP RAP ,  PER D-40 ( NO. 2 BACKING )</v>
      </c>
      <c r="C653" s="221" t="str">
        <f>IF('PVT DRAINAGE'!B94="","",'PVT DRAINAGE'!B94)</f>
        <v>EA</v>
      </c>
      <c r="D653" s="219" t="s">
        <v>486</v>
      </c>
      <c r="E653" s="219" t="s">
        <v>486</v>
      </c>
      <c r="F653" s="219" t="s">
        <v>486</v>
      </c>
      <c r="G653" s="219" t="s">
        <v>486</v>
      </c>
      <c r="H653" s="219" t="s">
        <v>486</v>
      </c>
      <c r="I653" s="219" t="s">
        <v>486</v>
      </c>
      <c r="J653" s="219" t="s">
        <v>486</v>
      </c>
      <c r="K653" s="219" t="s">
        <v>486</v>
      </c>
      <c r="L653" s="219" t="s">
        <v>486</v>
      </c>
      <c r="M653" s="219" t="s">
        <v>486</v>
      </c>
      <c r="N653" s="219" t="s">
        <v>486</v>
      </c>
      <c r="O653" s="219" t="s">
        <v>486</v>
      </c>
      <c r="P653" s="219" t="s">
        <v>486</v>
      </c>
      <c r="Q653" s="219" t="s">
        <v>486</v>
      </c>
      <c r="R653" s="219" t="s">
        <v>486</v>
      </c>
      <c r="S653" s="219" t="s">
        <v>486</v>
      </c>
      <c r="T653" s="219" t="s">
        <v>486</v>
      </c>
      <c r="U653" s="219"/>
      <c r="V653" s="219"/>
      <c r="W653" s="219"/>
      <c r="X653" s="219"/>
      <c r="Y653" s="219"/>
      <c r="Z653" s="219"/>
      <c r="AA653" s="233" t="str">
        <f>IF('PVT DRAINAGE'!AA94="","",'PVT DRAINAGE'!AA94)</f>
        <v/>
      </c>
      <c r="AB653" s="233" t="str">
        <f>IF('LANDSCAPE&amp;IRRIG'!Z138="","",'LANDSCAPE&amp;IRRIG'!Z138)</f>
        <v/>
      </c>
      <c r="AC653" s="233" t="str">
        <f>IF('PVT DRAINAGE'!AB94="","",'PVT DRAINAGE'!AB94)</f>
        <v/>
      </c>
      <c r="AD653" s="223">
        <f>IF('PVT DRAINAGE'!AC94="","",'PVT DRAINAGE'!AC94)</f>
        <v>2800</v>
      </c>
      <c r="AE653" s="224" t="str">
        <f>IF('PVT DRAINAGE'!AD94="","",'PVT DRAINAGE'!AD94)</f>
        <v/>
      </c>
      <c r="AF653" s="449" t="str">
        <f>IF('PVT DRAINAGE'!AE94="","",'PVT DRAINAGE'!AE94)</f>
        <v/>
      </c>
    </row>
    <row r="654" spans="1:32" x14ac:dyDescent="0.15">
      <c r="A654" s="313" t="str">
        <f>IF('PVT DRAINAGE'!AE95="","","Print")</f>
        <v/>
      </c>
      <c r="B654" s="448" t="str">
        <f>IF('PVT DRAINAGE'!A95="","",'PVT DRAINAGE'!A95)</f>
        <v>RIP RAP ,  PER D-40 ( 2.0 TON )</v>
      </c>
      <c r="C654" s="221" t="str">
        <f>IF('PVT DRAINAGE'!B95="","",'PVT DRAINAGE'!B95)</f>
        <v>CY</v>
      </c>
      <c r="D654" s="219" t="s">
        <v>486</v>
      </c>
      <c r="E654" s="219" t="s">
        <v>486</v>
      </c>
      <c r="F654" s="219" t="s">
        <v>486</v>
      </c>
      <c r="G654" s="219" t="s">
        <v>486</v>
      </c>
      <c r="H654" s="219" t="s">
        <v>486</v>
      </c>
      <c r="I654" s="219" t="s">
        <v>486</v>
      </c>
      <c r="J654" s="219" t="s">
        <v>486</v>
      </c>
      <c r="K654" s="219" t="s">
        <v>486</v>
      </c>
      <c r="L654" s="219" t="s">
        <v>486</v>
      </c>
      <c r="M654" s="219" t="s">
        <v>486</v>
      </c>
      <c r="N654" s="219" t="s">
        <v>486</v>
      </c>
      <c r="O654" s="219" t="s">
        <v>486</v>
      </c>
      <c r="P654" s="219" t="s">
        <v>486</v>
      </c>
      <c r="Q654" s="219" t="s">
        <v>486</v>
      </c>
      <c r="R654" s="219" t="s">
        <v>486</v>
      </c>
      <c r="S654" s="219" t="s">
        <v>486</v>
      </c>
      <c r="T654" s="219" t="s">
        <v>486</v>
      </c>
      <c r="U654" s="219"/>
      <c r="V654" s="219"/>
      <c r="W654" s="219"/>
      <c r="X654" s="219"/>
      <c r="Y654" s="219"/>
      <c r="Z654" s="219"/>
      <c r="AA654" s="233" t="str">
        <f>IF('PVT DRAINAGE'!AA95="","",'PVT DRAINAGE'!AA95)</f>
        <v/>
      </c>
      <c r="AB654" s="233" t="str">
        <f>IF('LANDSCAPE&amp;IRRIG'!Z139="","",'LANDSCAPE&amp;IRRIG'!Z139)</f>
        <v/>
      </c>
      <c r="AC654" s="233" t="str">
        <f>IF('PVT DRAINAGE'!AB95="","",'PVT DRAINAGE'!AB95)</f>
        <v/>
      </c>
      <c r="AD654" s="223">
        <f>IF('PVT DRAINAGE'!AC95="","",'PVT DRAINAGE'!AC95)</f>
        <v>288</v>
      </c>
      <c r="AE654" s="224" t="str">
        <f>IF('PVT DRAINAGE'!AD95="","",'PVT DRAINAGE'!AD95)</f>
        <v/>
      </c>
      <c r="AF654" s="449" t="str">
        <f>IF('PVT DRAINAGE'!AE95="","",'PVT DRAINAGE'!AE95)</f>
        <v/>
      </c>
    </row>
    <row r="655" spans="1:32" x14ac:dyDescent="0.15">
      <c r="A655" s="313" t="str">
        <f>IF('PVT DRAINAGE'!AE96="","","Print")</f>
        <v/>
      </c>
      <c r="B655" s="448" t="str">
        <f>IF('PVT DRAINAGE'!A96="","",'PVT DRAINAGE'!A96)</f>
        <v>RIP RAP ,  PER D-40 (4.0 TON)</v>
      </c>
      <c r="C655" s="221" t="str">
        <f>IF('PVT DRAINAGE'!B96="","",'PVT DRAINAGE'!B96)</f>
        <v>CY</v>
      </c>
      <c r="D655" s="219" t="s">
        <v>486</v>
      </c>
      <c r="E655" s="219" t="s">
        <v>486</v>
      </c>
      <c r="F655" s="219" t="s">
        <v>486</v>
      </c>
      <c r="G655" s="219" t="s">
        <v>486</v>
      </c>
      <c r="H655" s="219" t="s">
        <v>486</v>
      </c>
      <c r="I655" s="219" t="s">
        <v>486</v>
      </c>
      <c r="J655" s="219" t="s">
        <v>486</v>
      </c>
      <c r="K655" s="219" t="s">
        <v>486</v>
      </c>
      <c r="L655" s="219" t="s">
        <v>486</v>
      </c>
      <c r="M655" s="219" t="s">
        <v>486</v>
      </c>
      <c r="N655" s="219" t="s">
        <v>486</v>
      </c>
      <c r="O655" s="219" t="s">
        <v>486</v>
      </c>
      <c r="P655" s="219" t="s">
        <v>486</v>
      </c>
      <c r="Q655" s="219" t="s">
        <v>486</v>
      </c>
      <c r="R655" s="219" t="s">
        <v>486</v>
      </c>
      <c r="S655" s="219" t="s">
        <v>486</v>
      </c>
      <c r="T655" s="219" t="s">
        <v>486</v>
      </c>
      <c r="U655" s="219"/>
      <c r="V655" s="219"/>
      <c r="W655" s="219"/>
      <c r="X655" s="219"/>
      <c r="Y655" s="219"/>
      <c r="Z655" s="219"/>
      <c r="AA655" s="233" t="str">
        <f>IF('PVT DRAINAGE'!AA96="","",'PVT DRAINAGE'!AA96)</f>
        <v/>
      </c>
      <c r="AB655" s="233" t="str">
        <f>IF('LANDSCAPE&amp;IRRIG'!Z140="","",'LANDSCAPE&amp;IRRIG'!Z140)</f>
        <v/>
      </c>
      <c r="AC655" s="233" t="str">
        <f>IF('PVT DRAINAGE'!AB96="","",'PVT DRAINAGE'!AB96)</f>
        <v/>
      </c>
      <c r="AD655" s="223">
        <f>IF('PVT DRAINAGE'!AC96="","",'PVT DRAINAGE'!AC96)</f>
        <v>320</v>
      </c>
      <c r="AE655" s="224" t="str">
        <f>IF('PVT DRAINAGE'!AD96="","",'PVT DRAINAGE'!AD96)</f>
        <v/>
      </c>
      <c r="AF655" s="449" t="str">
        <f>IF('PVT DRAINAGE'!AE96="","",'PVT DRAINAGE'!AE96)</f>
        <v/>
      </c>
    </row>
    <row r="656" spans="1:32" x14ac:dyDescent="0.15">
      <c r="A656" s="313" t="str">
        <f>IF('PVT DRAINAGE'!AE97="","","Print")</f>
        <v/>
      </c>
      <c r="B656" s="448" t="str">
        <f>IF('PVT DRAINAGE'!A97="","",'PVT DRAINAGE'!A97)</f>
        <v>CONNECT TO EXISTING S.D.</v>
      </c>
      <c r="C656" s="221" t="str">
        <f>IF('PVT DRAINAGE'!B97="","",'PVT DRAINAGE'!B97)</f>
        <v>EA</v>
      </c>
      <c r="D656" s="219" t="s">
        <v>486</v>
      </c>
      <c r="E656" s="219" t="s">
        <v>486</v>
      </c>
      <c r="F656" s="219" t="s">
        <v>486</v>
      </c>
      <c r="G656" s="219" t="s">
        <v>486</v>
      </c>
      <c r="H656" s="219" t="s">
        <v>486</v>
      </c>
      <c r="I656" s="219" t="s">
        <v>486</v>
      </c>
      <c r="J656" s="219" t="s">
        <v>486</v>
      </c>
      <c r="K656" s="219" t="s">
        <v>486</v>
      </c>
      <c r="L656" s="219" t="s">
        <v>486</v>
      </c>
      <c r="M656" s="219" t="s">
        <v>486</v>
      </c>
      <c r="N656" s="219" t="s">
        <v>486</v>
      </c>
      <c r="O656" s="219" t="s">
        <v>486</v>
      </c>
      <c r="P656" s="219" t="s">
        <v>486</v>
      </c>
      <c r="Q656" s="219" t="s">
        <v>486</v>
      </c>
      <c r="R656" s="219" t="s">
        <v>486</v>
      </c>
      <c r="S656" s="219" t="s">
        <v>486</v>
      </c>
      <c r="T656" s="219" t="s">
        <v>486</v>
      </c>
      <c r="U656" s="219"/>
      <c r="V656" s="219"/>
      <c r="W656" s="219"/>
      <c r="X656" s="219"/>
      <c r="Y656" s="219"/>
      <c r="Z656" s="219"/>
      <c r="AA656" s="233" t="str">
        <f>IF('PVT DRAINAGE'!AA97="","",'PVT DRAINAGE'!AA97)</f>
        <v/>
      </c>
      <c r="AB656" s="233" t="str">
        <f>IF('LANDSCAPE&amp;IRRIG'!Z141="","",'LANDSCAPE&amp;IRRIG'!Z141)</f>
        <v/>
      </c>
      <c r="AC656" s="233" t="str">
        <f>IF('PVT DRAINAGE'!AB97="","",'PVT DRAINAGE'!AB97)</f>
        <v/>
      </c>
      <c r="AD656" s="223">
        <f>IF('PVT DRAINAGE'!AC97="","",'PVT DRAINAGE'!AC97)</f>
        <v>1600</v>
      </c>
      <c r="AE656" s="224" t="str">
        <f>IF('PVT DRAINAGE'!AD97="","",'PVT DRAINAGE'!AD97)</f>
        <v/>
      </c>
      <c r="AF656" s="449" t="str">
        <f>IF('PVT DRAINAGE'!AE97="","",'PVT DRAINAGE'!AE97)</f>
        <v/>
      </c>
    </row>
    <row r="657" spans="1:32" x14ac:dyDescent="0.15">
      <c r="A657" s="313" t="str">
        <f>IF('PVT DRAINAGE'!AE98="","","Print")</f>
        <v/>
      </c>
      <c r="B657" s="448" t="str">
        <f>IF('PVT DRAINAGE'!A98="","",'PVT DRAINAGE'!A98)</f>
        <v>CDS UNIT (SMALL)</v>
      </c>
      <c r="C657" s="221" t="str">
        <f>IF('PVT DRAINAGE'!B98="","",'PVT DRAINAGE'!B98)</f>
        <v>EA</v>
      </c>
      <c r="D657" s="219" t="s">
        <v>486</v>
      </c>
      <c r="E657" s="219" t="s">
        <v>486</v>
      </c>
      <c r="F657" s="219" t="s">
        <v>486</v>
      </c>
      <c r="G657" s="219" t="s">
        <v>486</v>
      </c>
      <c r="H657" s="219" t="s">
        <v>486</v>
      </c>
      <c r="I657" s="219" t="s">
        <v>486</v>
      </c>
      <c r="J657" s="219" t="s">
        <v>486</v>
      </c>
      <c r="K657" s="219" t="s">
        <v>486</v>
      </c>
      <c r="L657" s="219" t="s">
        <v>486</v>
      </c>
      <c r="M657" s="219" t="s">
        <v>486</v>
      </c>
      <c r="N657" s="219" t="s">
        <v>486</v>
      </c>
      <c r="O657" s="219" t="s">
        <v>486</v>
      </c>
      <c r="P657" s="219" t="s">
        <v>486</v>
      </c>
      <c r="Q657" s="219" t="s">
        <v>486</v>
      </c>
      <c r="R657" s="219" t="s">
        <v>486</v>
      </c>
      <c r="S657" s="219" t="s">
        <v>486</v>
      </c>
      <c r="T657" s="219" t="s">
        <v>486</v>
      </c>
      <c r="U657" s="219"/>
      <c r="V657" s="219"/>
      <c r="W657" s="219"/>
      <c r="X657" s="219"/>
      <c r="Y657" s="219"/>
      <c r="Z657" s="219"/>
      <c r="AA657" s="233" t="str">
        <f>IF('PVT DRAINAGE'!AA98="","",'PVT DRAINAGE'!AA98)</f>
        <v/>
      </c>
      <c r="AB657" s="233" t="str">
        <f>IF('LANDSCAPE&amp;IRRIG'!Z142="","",'LANDSCAPE&amp;IRRIG'!Z142)</f>
        <v/>
      </c>
      <c r="AC657" s="233" t="str">
        <f>IF('PVT DRAINAGE'!AB98="","",'PVT DRAINAGE'!AB98)</f>
        <v/>
      </c>
      <c r="AD657" s="223">
        <f>IF('PVT DRAINAGE'!AC98="","",'PVT DRAINAGE'!AC98)</f>
        <v>32000</v>
      </c>
      <c r="AE657" s="224" t="str">
        <f>IF('PVT DRAINAGE'!AD98="","",'PVT DRAINAGE'!AD98)</f>
        <v/>
      </c>
      <c r="AF657" s="449" t="str">
        <f>IF('PVT DRAINAGE'!AE98="","",'PVT DRAINAGE'!AE98)</f>
        <v/>
      </c>
    </row>
    <row r="658" spans="1:32" x14ac:dyDescent="0.15">
      <c r="A658" s="313" t="str">
        <f>IF('PVT DRAINAGE'!AE99="","","Print")</f>
        <v/>
      </c>
      <c r="B658" s="448" t="str">
        <f>IF('PVT DRAINAGE'!A99="","",'PVT DRAINAGE'!A99)</f>
        <v>CDS UNIT (MEDIUM)</v>
      </c>
      <c r="C658" s="221" t="str">
        <f>IF('PVT DRAINAGE'!B99="","",'PVT DRAINAGE'!B99)</f>
        <v>EA</v>
      </c>
      <c r="D658" s="219" t="s">
        <v>486</v>
      </c>
      <c r="E658" s="219" t="s">
        <v>486</v>
      </c>
      <c r="F658" s="219" t="s">
        <v>486</v>
      </c>
      <c r="G658" s="219" t="s">
        <v>486</v>
      </c>
      <c r="H658" s="219" t="s">
        <v>486</v>
      </c>
      <c r="I658" s="219" t="s">
        <v>486</v>
      </c>
      <c r="J658" s="219" t="s">
        <v>486</v>
      </c>
      <c r="K658" s="219" t="s">
        <v>486</v>
      </c>
      <c r="L658" s="219" t="s">
        <v>486</v>
      </c>
      <c r="M658" s="219" t="s">
        <v>486</v>
      </c>
      <c r="N658" s="219" t="s">
        <v>486</v>
      </c>
      <c r="O658" s="219" t="s">
        <v>486</v>
      </c>
      <c r="P658" s="219" t="s">
        <v>486</v>
      </c>
      <c r="Q658" s="219" t="s">
        <v>486</v>
      </c>
      <c r="R658" s="219" t="s">
        <v>486</v>
      </c>
      <c r="S658" s="219" t="s">
        <v>486</v>
      </c>
      <c r="T658" s="219" t="s">
        <v>486</v>
      </c>
      <c r="U658" s="219"/>
      <c r="V658" s="219"/>
      <c r="W658" s="219"/>
      <c r="X658" s="219"/>
      <c r="Y658" s="219"/>
      <c r="Z658" s="219"/>
      <c r="AA658" s="233" t="str">
        <f>IF('PVT DRAINAGE'!AA99="","",'PVT DRAINAGE'!AA99)</f>
        <v/>
      </c>
      <c r="AB658" s="233" t="str">
        <f>IF('LANDSCAPE&amp;IRRIG'!Z143="","",'LANDSCAPE&amp;IRRIG'!Z143)</f>
        <v/>
      </c>
      <c r="AC658" s="233" t="str">
        <f>IF('PVT DRAINAGE'!AB99="","",'PVT DRAINAGE'!AB99)</f>
        <v/>
      </c>
      <c r="AD658" s="223">
        <f>IF('PVT DRAINAGE'!AC99="","",'PVT DRAINAGE'!AC99)</f>
        <v>56000</v>
      </c>
      <c r="AE658" s="224" t="str">
        <f>IF('PVT DRAINAGE'!AD99="","",'PVT DRAINAGE'!AD99)</f>
        <v/>
      </c>
      <c r="AF658" s="449" t="str">
        <f>IF('PVT DRAINAGE'!AE99="","",'PVT DRAINAGE'!AE99)</f>
        <v/>
      </c>
    </row>
    <row r="659" spans="1:32" x14ac:dyDescent="0.15">
      <c r="A659" s="313" t="str">
        <f>IF('PVT DRAINAGE'!AE100="","","Print")</f>
        <v/>
      </c>
      <c r="B659" s="448" t="str">
        <f>IF('PVT DRAINAGE'!A100="","",'PVT DRAINAGE'!A100)</f>
        <v>CDS UNIT (LARGE)</v>
      </c>
      <c r="C659" s="221" t="str">
        <f>IF('PVT DRAINAGE'!B100="","",'PVT DRAINAGE'!B100)</f>
        <v>EA</v>
      </c>
      <c r="D659" s="219" t="s">
        <v>486</v>
      </c>
      <c r="E659" s="219" t="s">
        <v>486</v>
      </c>
      <c r="F659" s="219" t="s">
        <v>486</v>
      </c>
      <c r="G659" s="219" t="s">
        <v>486</v>
      </c>
      <c r="H659" s="219" t="s">
        <v>486</v>
      </c>
      <c r="I659" s="219" t="s">
        <v>486</v>
      </c>
      <c r="J659" s="219" t="s">
        <v>486</v>
      </c>
      <c r="K659" s="219" t="s">
        <v>486</v>
      </c>
      <c r="L659" s="219" t="s">
        <v>486</v>
      </c>
      <c r="M659" s="219" t="s">
        <v>486</v>
      </c>
      <c r="N659" s="219" t="s">
        <v>486</v>
      </c>
      <c r="O659" s="219" t="s">
        <v>486</v>
      </c>
      <c r="P659" s="219" t="s">
        <v>486</v>
      </c>
      <c r="Q659" s="219" t="s">
        <v>486</v>
      </c>
      <c r="R659" s="219" t="s">
        <v>486</v>
      </c>
      <c r="S659" s="219" t="s">
        <v>486</v>
      </c>
      <c r="T659" s="219" t="s">
        <v>486</v>
      </c>
      <c r="U659" s="219"/>
      <c r="V659" s="219"/>
      <c r="W659" s="219"/>
      <c r="X659" s="219"/>
      <c r="Y659" s="219"/>
      <c r="Z659" s="219"/>
      <c r="AA659" s="233" t="str">
        <f>IF('PVT DRAINAGE'!AA100="","",'PVT DRAINAGE'!AA100)</f>
        <v/>
      </c>
      <c r="AB659" s="233" t="str">
        <f>IF('LANDSCAPE&amp;IRRIG'!Z144="","",'LANDSCAPE&amp;IRRIG'!Z144)</f>
        <v/>
      </c>
      <c r="AC659" s="233" t="str">
        <f>IF('PVT DRAINAGE'!AB100="","",'PVT DRAINAGE'!AB100)</f>
        <v/>
      </c>
      <c r="AD659" s="223">
        <f>IF('PVT DRAINAGE'!AC100="","",'PVT DRAINAGE'!AC100)</f>
        <v>112000</v>
      </c>
      <c r="AE659" s="224" t="str">
        <f>IF('PVT DRAINAGE'!AD100="","",'PVT DRAINAGE'!AD100)</f>
        <v/>
      </c>
      <c r="AF659" s="449" t="str">
        <f>IF('PVT DRAINAGE'!AE100="","",'PVT DRAINAGE'!AE100)</f>
        <v/>
      </c>
    </row>
    <row r="660" spans="1:32" x14ac:dyDescent="0.15">
      <c r="A660" s="313" t="str">
        <f>IF('PVT DRAINAGE'!AE101="","","Print")</f>
        <v/>
      </c>
      <c r="B660" s="448" t="str">
        <f>IF('PVT DRAINAGE'!A101="","",'PVT DRAINAGE'!A101)</f>
        <v>BIO-SWALE</v>
      </c>
      <c r="C660" s="221" t="str">
        <f>IF('PVT DRAINAGE'!B101="","",'PVT DRAINAGE'!B101)</f>
        <v>LF</v>
      </c>
      <c r="D660" s="219" t="s">
        <v>486</v>
      </c>
      <c r="E660" s="219" t="s">
        <v>486</v>
      </c>
      <c r="F660" s="219" t="s">
        <v>486</v>
      </c>
      <c r="G660" s="219" t="s">
        <v>486</v>
      </c>
      <c r="H660" s="219" t="s">
        <v>486</v>
      </c>
      <c r="I660" s="219" t="s">
        <v>486</v>
      </c>
      <c r="J660" s="219" t="s">
        <v>486</v>
      </c>
      <c r="K660" s="219" t="s">
        <v>486</v>
      </c>
      <c r="L660" s="219" t="s">
        <v>486</v>
      </c>
      <c r="M660" s="219" t="s">
        <v>486</v>
      </c>
      <c r="N660" s="219" t="s">
        <v>486</v>
      </c>
      <c r="O660" s="219" t="s">
        <v>486</v>
      </c>
      <c r="P660" s="219" t="s">
        <v>486</v>
      </c>
      <c r="Q660" s="219" t="s">
        <v>486</v>
      </c>
      <c r="R660" s="219" t="s">
        <v>486</v>
      </c>
      <c r="S660" s="219" t="s">
        <v>486</v>
      </c>
      <c r="T660" s="219" t="s">
        <v>486</v>
      </c>
      <c r="U660" s="219"/>
      <c r="V660" s="219"/>
      <c r="W660" s="219"/>
      <c r="X660" s="219"/>
      <c r="Y660" s="219"/>
      <c r="Z660" s="219"/>
      <c r="AA660" s="233" t="str">
        <f>IF('PVT DRAINAGE'!AA101="","",'PVT DRAINAGE'!AA101)</f>
        <v/>
      </c>
      <c r="AB660" s="233" t="str">
        <f>IF('LANDSCAPE&amp;IRRIG'!Z145="","",'LANDSCAPE&amp;IRRIG'!Z145)</f>
        <v/>
      </c>
      <c r="AC660" s="233" t="str">
        <f>IF('PVT DRAINAGE'!AB101="","",'PVT DRAINAGE'!AB101)</f>
        <v/>
      </c>
      <c r="AD660" s="223">
        <f>IF('PVT DRAINAGE'!AC101="","",'PVT DRAINAGE'!AC101)</f>
        <v>8.8000000000000007</v>
      </c>
      <c r="AE660" s="224" t="str">
        <f>IF('PVT DRAINAGE'!AD101="","",'PVT DRAINAGE'!AD101)</f>
        <v/>
      </c>
      <c r="AF660" s="449" t="str">
        <f>IF('PVT DRAINAGE'!AE101="","",'PVT DRAINAGE'!AE101)</f>
        <v/>
      </c>
    </row>
    <row r="661" spans="1:32" x14ac:dyDescent="0.15">
      <c r="A661" s="313" t="str">
        <f>IF('PVT DRAINAGE'!AE102="","","Print")</f>
        <v/>
      </c>
      <c r="B661" s="448" t="str">
        <f>IF('PVT DRAINAGE'!A102="","",'PVT DRAINAGE'!A102)</f>
        <v xml:space="preserve">12"x12" BOX INLET </v>
      </c>
      <c r="C661" s="221" t="str">
        <f>IF('PVT DRAINAGE'!B102="","",'PVT DRAINAGE'!B102)</f>
        <v>EA</v>
      </c>
      <c r="D661" s="219" t="s">
        <v>486</v>
      </c>
      <c r="E661" s="219" t="s">
        <v>486</v>
      </c>
      <c r="F661" s="219" t="s">
        <v>486</v>
      </c>
      <c r="G661" s="219" t="s">
        <v>486</v>
      </c>
      <c r="H661" s="219" t="s">
        <v>486</v>
      </c>
      <c r="I661" s="219" t="s">
        <v>486</v>
      </c>
      <c r="J661" s="219" t="s">
        <v>486</v>
      </c>
      <c r="K661" s="219" t="s">
        <v>486</v>
      </c>
      <c r="L661" s="219" t="s">
        <v>486</v>
      </c>
      <c r="M661" s="219" t="s">
        <v>486</v>
      </c>
      <c r="N661" s="219" t="s">
        <v>486</v>
      </c>
      <c r="O661" s="219" t="s">
        <v>486</v>
      </c>
      <c r="P661" s="219" t="s">
        <v>486</v>
      </c>
      <c r="Q661" s="219" t="s">
        <v>486</v>
      </c>
      <c r="R661" s="219" t="s">
        <v>486</v>
      </c>
      <c r="S661" s="219" t="s">
        <v>486</v>
      </c>
      <c r="T661" s="219" t="s">
        <v>486</v>
      </c>
      <c r="U661" s="219"/>
      <c r="V661" s="219"/>
      <c r="W661" s="219"/>
      <c r="X661" s="219"/>
      <c r="Y661" s="219"/>
      <c r="Z661" s="219"/>
      <c r="AA661" s="233" t="str">
        <f>IF('PVT DRAINAGE'!AA102="","",'PVT DRAINAGE'!AA102)</f>
        <v/>
      </c>
      <c r="AB661" s="233" t="str">
        <f>IF('LANDSCAPE&amp;IRRIG'!Z146="","",'LANDSCAPE&amp;IRRIG'!Z146)</f>
        <v/>
      </c>
      <c r="AC661" s="233" t="str">
        <f>IF('PVT DRAINAGE'!AB102="","",'PVT DRAINAGE'!AB102)</f>
        <v/>
      </c>
      <c r="AD661" s="223">
        <f>IF('PVT DRAINAGE'!AC102="","",'PVT DRAINAGE'!AC102)</f>
        <v>2400</v>
      </c>
      <c r="AE661" s="224" t="str">
        <f>IF('PVT DRAINAGE'!AD102="","",'PVT DRAINAGE'!AD102)</f>
        <v/>
      </c>
      <c r="AF661" s="449" t="str">
        <f>IF('PVT DRAINAGE'!AE102="","",'PVT DRAINAGE'!AE102)</f>
        <v/>
      </c>
    </row>
    <row r="662" spans="1:32" x14ac:dyDescent="0.15">
      <c r="A662" s="313" t="str">
        <f>IF('PVT DRAINAGE'!AE103="","","Print")</f>
        <v/>
      </c>
      <c r="B662" s="448" t="str">
        <f>IF('PVT DRAINAGE'!A103="","",'PVT DRAINAGE'!A103)</f>
        <v xml:space="preserve">18"x18" BOX INLET </v>
      </c>
      <c r="C662" s="221" t="str">
        <f>IF('PVT DRAINAGE'!B103="","",'PVT DRAINAGE'!B103)</f>
        <v>EA</v>
      </c>
      <c r="D662" s="219" t="s">
        <v>486</v>
      </c>
      <c r="E662" s="219" t="s">
        <v>486</v>
      </c>
      <c r="F662" s="219" t="s">
        <v>486</v>
      </c>
      <c r="G662" s="219" t="s">
        <v>486</v>
      </c>
      <c r="H662" s="219" t="s">
        <v>486</v>
      </c>
      <c r="I662" s="219" t="s">
        <v>486</v>
      </c>
      <c r="J662" s="219" t="s">
        <v>486</v>
      </c>
      <c r="K662" s="219" t="s">
        <v>486</v>
      </c>
      <c r="L662" s="219" t="s">
        <v>486</v>
      </c>
      <c r="M662" s="219" t="s">
        <v>486</v>
      </c>
      <c r="N662" s="219" t="s">
        <v>486</v>
      </c>
      <c r="O662" s="219" t="s">
        <v>486</v>
      </c>
      <c r="P662" s="219" t="s">
        <v>486</v>
      </c>
      <c r="Q662" s="219" t="s">
        <v>486</v>
      </c>
      <c r="R662" s="219" t="s">
        <v>486</v>
      </c>
      <c r="S662" s="219" t="s">
        <v>486</v>
      </c>
      <c r="T662" s="219" t="s">
        <v>486</v>
      </c>
      <c r="U662" s="219"/>
      <c r="V662" s="219"/>
      <c r="W662" s="219"/>
      <c r="X662" s="219"/>
      <c r="Y662" s="219"/>
      <c r="Z662" s="219"/>
      <c r="AA662" s="233" t="str">
        <f>IF('PVT DRAINAGE'!AA103="","",'PVT DRAINAGE'!AA103)</f>
        <v/>
      </c>
      <c r="AB662" s="233" t="str">
        <f>IF('LANDSCAPE&amp;IRRIG'!Z147="","",'LANDSCAPE&amp;IRRIG'!Z147)</f>
        <v/>
      </c>
      <c r="AC662" s="233" t="str">
        <f>IF('PVT DRAINAGE'!AB103="","",'PVT DRAINAGE'!AB103)</f>
        <v/>
      </c>
      <c r="AD662" s="223">
        <f>IF('PVT DRAINAGE'!AC103="","",'PVT DRAINAGE'!AC103)</f>
        <v>4000</v>
      </c>
      <c r="AE662" s="224" t="str">
        <f>IF('PVT DRAINAGE'!AD103="","",'PVT DRAINAGE'!AD103)</f>
        <v/>
      </c>
      <c r="AF662" s="449" t="str">
        <f>IF('PVT DRAINAGE'!AE103="","",'PVT DRAINAGE'!AE103)</f>
        <v/>
      </c>
    </row>
    <row r="663" spans="1:32" x14ac:dyDescent="0.15">
      <c r="A663" s="313" t="str">
        <f>IF('PVT DRAINAGE'!AE104="","","Print")</f>
        <v/>
      </c>
      <c r="B663" s="448" t="str">
        <f>IF('PVT DRAINAGE'!A104="","",'PVT DRAINAGE'!A104)</f>
        <v xml:space="preserve">24"x24" BOX INLET </v>
      </c>
      <c r="C663" s="221" t="str">
        <f>IF('PVT DRAINAGE'!B104="","",'PVT DRAINAGE'!B104)</f>
        <v>EA</v>
      </c>
      <c r="D663" s="219" t="s">
        <v>486</v>
      </c>
      <c r="E663" s="219" t="s">
        <v>486</v>
      </c>
      <c r="F663" s="219" t="s">
        <v>486</v>
      </c>
      <c r="G663" s="219" t="s">
        <v>486</v>
      </c>
      <c r="H663" s="219" t="s">
        <v>486</v>
      </c>
      <c r="I663" s="219" t="s">
        <v>486</v>
      </c>
      <c r="J663" s="219" t="s">
        <v>486</v>
      </c>
      <c r="K663" s="219" t="s">
        <v>486</v>
      </c>
      <c r="L663" s="219" t="s">
        <v>486</v>
      </c>
      <c r="M663" s="219" t="s">
        <v>486</v>
      </c>
      <c r="N663" s="219" t="s">
        <v>486</v>
      </c>
      <c r="O663" s="219" t="s">
        <v>486</v>
      </c>
      <c r="P663" s="219" t="s">
        <v>486</v>
      </c>
      <c r="Q663" s="219" t="s">
        <v>486</v>
      </c>
      <c r="R663" s="219" t="s">
        <v>486</v>
      </c>
      <c r="S663" s="219" t="s">
        <v>486</v>
      </c>
      <c r="T663" s="219" t="s">
        <v>486</v>
      </c>
      <c r="U663" s="219"/>
      <c r="V663" s="219"/>
      <c r="W663" s="219"/>
      <c r="X663" s="219"/>
      <c r="Y663" s="219"/>
      <c r="Z663" s="219"/>
      <c r="AA663" s="233" t="str">
        <f>IF('PVT DRAINAGE'!AA104="","",'PVT DRAINAGE'!AA104)</f>
        <v xml:space="preserve"> </v>
      </c>
      <c r="AB663" s="233" t="str">
        <f>IF('LANDSCAPE&amp;IRRIG'!Z148="","",'LANDSCAPE&amp;IRRIG'!Z148)</f>
        <v/>
      </c>
      <c r="AC663" s="233" t="str">
        <f>IF('PVT DRAINAGE'!AB104="","",'PVT DRAINAGE'!AB104)</f>
        <v/>
      </c>
      <c r="AD663" s="223">
        <f>IF('PVT DRAINAGE'!AC104="","",'PVT DRAINAGE'!AC104)</f>
        <v>4400</v>
      </c>
      <c r="AE663" s="224" t="str">
        <f>IF('PVT DRAINAGE'!AD104="","",'PVT DRAINAGE'!AD104)</f>
        <v/>
      </c>
      <c r="AF663" s="449" t="str">
        <f>IF('PVT DRAINAGE'!AE104="","",'PVT DRAINAGE'!AE104)</f>
        <v/>
      </c>
    </row>
    <row r="664" spans="1:32" x14ac:dyDescent="0.15">
      <c r="A664" s="313" t="str">
        <f>IF('PVT DRAINAGE'!AE105="","","Print")</f>
        <v/>
      </c>
      <c r="B664" s="448" t="str">
        <f>IF('PVT DRAINAGE'!A105="","",'PVT DRAINAGE'!A105)</f>
        <v>FILTER INSERT</v>
      </c>
      <c r="C664" s="221" t="str">
        <f>IF('PVT DRAINAGE'!B105="","",'PVT DRAINAGE'!B105)</f>
        <v>EA</v>
      </c>
      <c r="D664" s="219" t="s">
        <v>486</v>
      </c>
      <c r="E664" s="219" t="s">
        <v>486</v>
      </c>
      <c r="F664" s="219" t="s">
        <v>486</v>
      </c>
      <c r="G664" s="219" t="s">
        <v>486</v>
      </c>
      <c r="H664" s="219" t="s">
        <v>486</v>
      </c>
      <c r="I664" s="219" t="s">
        <v>486</v>
      </c>
      <c r="J664" s="219" t="s">
        <v>486</v>
      </c>
      <c r="K664" s="219" t="s">
        <v>486</v>
      </c>
      <c r="L664" s="219" t="s">
        <v>486</v>
      </c>
      <c r="M664" s="219" t="s">
        <v>486</v>
      </c>
      <c r="N664" s="219" t="s">
        <v>486</v>
      </c>
      <c r="O664" s="219" t="s">
        <v>486</v>
      </c>
      <c r="P664" s="219" t="s">
        <v>486</v>
      </c>
      <c r="Q664" s="219" t="s">
        <v>486</v>
      </c>
      <c r="R664" s="219" t="s">
        <v>486</v>
      </c>
      <c r="S664" s="219" t="s">
        <v>486</v>
      </c>
      <c r="T664" s="219" t="s">
        <v>486</v>
      </c>
      <c r="U664" s="219"/>
      <c r="V664" s="219"/>
      <c r="W664" s="219"/>
      <c r="X664" s="219"/>
      <c r="Y664" s="219"/>
      <c r="Z664" s="219"/>
      <c r="AA664" s="233" t="str">
        <f>IF('PVT DRAINAGE'!AA105="","",'PVT DRAINAGE'!AA105)</f>
        <v/>
      </c>
      <c r="AB664" s="233" t="str">
        <f>IF('LANDSCAPE&amp;IRRIG'!Z149="","",'LANDSCAPE&amp;IRRIG'!Z149)</f>
        <v/>
      </c>
      <c r="AC664" s="233" t="str">
        <f>IF('PVT DRAINAGE'!AB105="","",'PVT DRAINAGE'!AB105)</f>
        <v/>
      </c>
      <c r="AD664" s="223">
        <f>IF('PVT DRAINAGE'!AC105="","",'PVT DRAINAGE'!AC105)</f>
        <v>4000</v>
      </c>
      <c r="AE664" s="224" t="str">
        <f>IF('PVT DRAINAGE'!AD105="","",'PVT DRAINAGE'!AD105)</f>
        <v/>
      </c>
      <c r="AF664" s="449" t="str">
        <f>IF('PVT DRAINAGE'!AE105="","",'PVT DRAINAGE'!AE105)</f>
        <v/>
      </c>
    </row>
    <row r="665" spans="1:32" x14ac:dyDescent="0.15">
      <c r="A665" s="313" t="str">
        <f>IF('PVT DRAINAGE'!AE106="","","Print")</f>
        <v/>
      </c>
      <c r="B665" s="448" t="str">
        <f>IF('PVT DRAINAGE'!A106="","",'PVT DRAINAGE'!A106)</f>
        <v>3' RIBBON GUTTER</v>
      </c>
      <c r="C665" s="221" t="str">
        <f>IF('PVT DRAINAGE'!B106="","",'PVT DRAINAGE'!B106)</f>
        <v>LF</v>
      </c>
      <c r="D665" s="219" t="s">
        <v>486</v>
      </c>
      <c r="E665" s="219" t="s">
        <v>486</v>
      </c>
      <c r="F665" s="219" t="s">
        <v>486</v>
      </c>
      <c r="G665" s="219" t="s">
        <v>486</v>
      </c>
      <c r="H665" s="219" t="s">
        <v>486</v>
      </c>
      <c r="I665" s="219" t="s">
        <v>486</v>
      </c>
      <c r="J665" s="219" t="s">
        <v>486</v>
      </c>
      <c r="K665" s="219" t="s">
        <v>486</v>
      </c>
      <c r="L665" s="219" t="s">
        <v>486</v>
      </c>
      <c r="M665" s="219" t="s">
        <v>486</v>
      </c>
      <c r="N665" s="219" t="s">
        <v>486</v>
      </c>
      <c r="O665" s="219" t="s">
        <v>486</v>
      </c>
      <c r="P665" s="219" t="s">
        <v>486</v>
      </c>
      <c r="Q665" s="219" t="s">
        <v>486</v>
      </c>
      <c r="R665" s="219" t="s">
        <v>486</v>
      </c>
      <c r="S665" s="219" t="s">
        <v>486</v>
      </c>
      <c r="T665" s="219" t="s">
        <v>486</v>
      </c>
      <c r="U665" s="219"/>
      <c r="V665" s="219"/>
      <c r="W665" s="219"/>
      <c r="X665" s="219"/>
      <c r="Y665" s="219"/>
      <c r="Z665" s="219"/>
      <c r="AA665" s="233" t="str">
        <f>IF('PVT DRAINAGE'!AA106="","",'PVT DRAINAGE'!AA106)</f>
        <v/>
      </c>
      <c r="AB665" s="233" t="str">
        <f>IF('LANDSCAPE&amp;IRRIG'!Z150="","",'LANDSCAPE&amp;IRRIG'!Z150)</f>
        <v/>
      </c>
      <c r="AC665" s="233" t="str">
        <f>IF('PVT DRAINAGE'!AB106="","",'PVT DRAINAGE'!AB106)</f>
        <v/>
      </c>
      <c r="AD665" s="223">
        <f>IF('PVT DRAINAGE'!AC106="","",'PVT DRAINAGE'!AC106)</f>
        <v>16</v>
      </c>
      <c r="AE665" s="224" t="str">
        <f>IF('PVT DRAINAGE'!AD106="","",'PVT DRAINAGE'!AD106)</f>
        <v/>
      </c>
      <c r="AF665" s="449" t="str">
        <f>IF('PVT DRAINAGE'!AE106="","",'PVT DRAINAGE'!AE106)</f>
        <v/>
      </c>
    </row>
    <row r="666" spans="1:32" x14ac:dyDescent="0.15">
      <c r="A666" s="313" t="str">
        <f>IF('PVT DRAINAGE'!AE107="","","Print")</f>
        <v/>
      </c>
      <c r="B666" s="448" t="str">
        <f>IF('PVT DRAINAGE'!A107="","",'PVT DRAINAGE'!A107)</f>
        <v>ADDITIONAL ITEM</v>
      </c>
      <c r="C666" s="221" t="str">
        <f>IF('PVT DRAINAGE'!B107="","",'PVT DRAINAGE'!B107)</f>
        <v>XX</v>
      </c>
      <c r="D666" s="219" t="s">
        <v>486</v>
      </c>
      <c r="E666" s="219" t="s">
        <v>486</v>
      </c>
      <c r="F666" s="219" t="s">
        <v>486</v>
      </c>
      <c r="G666" s="219" t="s">
        <v>486</v>
      </c>
      <c r="H666" s="219" t="s">
        <v>486</v>
      </c>
      <c r="I666" s="219" t="s">
        <v>486</v>
      </c>
      <c r="J666" s="219" t="s">
        <v>486</v>
      </c>
      <c r="K666" s="219" t="s">
        <v>486</v>
      </c>
      <c r="L666" s="219" t="s">
        <v>486</v>
      </c>
      <c r="M666" s="219" t="s">
        <v>486</v>
      </c>
      <c r="N666" s="219" t="s">
        <v>486</v>
      </c>
      <c r="O666" s="219" t="s">
        <v>486</v>
      </c>
      <c r="P666" s="219" t="s">
        <v>486</v>
      </c>
      <c r="Q666" s="219" t="s">
        <v>486</v>
      </c>
      <c r="R666" s="219" t="s">
        <v>486</v>
      </c>
      <c r="S666" s="219" t="s">
        <v>486</v>
      </c>
      <c r="T666" s="219" t="s">
        <v>486</v>
      </c>
      <c r="U666" s="219"/>
      <c r="V666" s="219"/>
      <c r="W666" s="219"/>
      <c r="X666" s="219"/>
      <c r="Y666" s="219"/>
      <c r="Z666" s="219"/>
      <c r="AA666" s="233" t="str">
        <f>IF('PVT DRAINAGE'!AA107="","",'PVT DRAINAGE'!AA107)</f>
        <v/>
      </c>
      <c r="AB666" s="233" t="str">
        <f>IF('LANDSCAPE&amp;IRRIG'!Z151="","",'LANDSCAPE&amp;IRRIG'!Z151)</f>
        <v/>
      </c>
      <c r="AC666" s="233" t="str">
        <f>IF('PVT DRAINAGE'!AB107="","",'PVT DRAINAGE'!AB107)</f>
        <v/>
      </c>
      <c r="AD666" s="223" t="str">
        <f>IF('PVT DRAINAGE'!AC107="","",'PVT DRAINAGE'!AC107)</f>
        <v/>
      </c>
      <c r="AE666" s="224" t="str">
        <f>IF('PVT DRAINAGE'!AD107="","",'PVT DRAINAGE'!AD107)</f>
        <v/>
      </c>
      <c r="AF666" s="449" t="str">
        <f>IF('PVT DRAINAGE'!AE107="","",'PVT DRAINAGE'!AE107)</f>
        <v/>
      </c>
    </row>
    <row r="667" spans="1:32" x14ac:dyDescent="0.15">
      <c r="A667" s="313" t="str">
        <f>IF('PVT DRAINAGE'!AE108="","","Print")</f>
        <v/>
      </c>
      <c r="B667" s="448" t="str">
        <f>IF('PVT DRAINAGE'!A108="","",'PVT DRAINAGE'!A108)</f>
        <v>ADDITIONAL ITEM</v>
      </c>
      <c r="C667" s="221" t="str">
        <f>IF('PVT DRAINAGE'!B108="","",'PVT DRAINAGE'!B108)</f>
        <v>XX</v>
      </c>
      <c r="D667" s="219" t="s">
        <v>486</v>
      </c>
      <c r="E667" s="219" t="s">
        <v>486</v>
      </c>
      <c r="F667" s="219" t="s">
        <v>486</v>
      </c>
      <c r="G667" s="219" t="s">
        <v>486</v>
      </c>
      <c r="H667" s="219" t="s">
        <v>486</v>
      </c>
      <c r="I667" s="219" t="s">
        <v>486</v>
      </c>
      <c r="J667" s="219" t="s">
        <v>486</v>
      </c>
      <c r="K667" s="219" t="s">
        <v>486</v>
      </c>
      <c r="L667" s="219" t="s">
        <v>486</v>
      </c>
      <c r="M667" s="219" t="s">
        <v>486</v>
      </c>
      <c r="N667" s="219" t="s">
        <v>486</v>
      </c>
      <c r="O667" s="219" t="s">
        <v>486</v>
      </c>
      <c r="P667" s="219" t="s">
        <v>486</v>
      </c>
      <c r="Q667" s="219" t="s">
        <v>486</v>
      </c>
      <c r="R667" s="219" t="s">
        <v>486</v>
      </c>
      <c r="S667" s="219" t="s">
        <v>486</v>
      </c>
      <c r="T667" s="219" t="s">
        <v>486</v>
      </c>
      <c r="U667" s="219"/>
      <c r="V667" s="219"/>
      <c r="W667" s="219"/>
      <c r="X667" s="219"/>
      <c r="Y667" s="219"/>
      <c r="Z667" s="219"/>
      <c r="AA667" s="233" t="str">
        <f>IF('PVT DRAINAGE'!AA108="","",'PVT DRAINAGE'!AA108)</f>
        <v/>
      </c>
      <c r="AB667" s="233" t="str">
        <f>IF('LANDSCAPE&amp;IRRIG'!Z152="","",'LANDSCAPE&amp;IRRIG'!Z152)</f>
        <v/>
      </c>
      <c r="AC667" s="233" t="str">
        <f>IF('PVT DRAINAGE'!AB108="","",'PVT DRAINAGE'!AB108)</f>
        <v/>
      </c>
      <c r="AD667" s="223" t="str">
        <f>IF('PVT DRAINAGE'!AC108="","",'PVT DRAINAGE'!AC108)</f>
        <v/>
      </c>
      <c r="AE667" s="224" t="str">
        <f>IF('PVT DRAINAGE'!AD108="","",'PVT DRAINAGE'!AD108)</f>
        <v/>
      </c>
      <c r="AF667" s="449" t="str">
        <f>IF('PVT DRAINAGE'!AE108="","",'PVT DRAINAGE'!AE108)</f>
        <v/>
      </c>
    </row>
    <row r="668" spans="1:32" x14ac:dyDescent="0.15">
      <c r="A668" s="313" t="str">
        <f>IF('PVT DRAINAGE'!AE109="","","Print")</f>
        <v/>
      </c>
      <c r="B668" s="448" t="str">
        <f>IF('PVT DRAINAGE'!A109="","",'PVT DRAINAGE'!A109)</f>
        <v>ADDITIONAL ITEM</v>
      </c>
      <c r="C668" s="221" t="str">
        <f>IF('PVT DRAINAGE'!B109="","",'PVT DRAINAGE'!B109)</f>
        <v>XX</v>
      </c>
      <c r="D668" s="219" t="s">
        <v>486</v>
      </c>
      <c r="E668" s="219" t="s">
        <v>486</v>
      </c>
      <c r="F668" s="219" t="s">
        <v>486</v>
      </c>
      <c r="G668" s="219" t="s">
        <v>486</v>
      </c>
      <c r="H668" s="219" t="s">
        <v>486</v>
      </c>
      <c r="I668" s="219" t="s">
        <v>486</v>
      </c>
      <c r="J668" s="219" t="s">
        <v>486</v>
      </c>
      <c r="K668" s="219" t="s">
        <v>486</v>
      </c>
      <c r="L668" s="219" t="s">
        <v>486</v>
      </c>
      <c r="M668" s="219" t="s">
        <v>486</v>
      </c>
      <c r="N668" s="219" t="s">
        <v>486</v>
      </c>
      <c r="O668" s="219" t="s">
        <v>486</v>
      </c>
      <c r="P668" s="219" t="s">
        <v>486</v>
      </c>
      <c r="Q668" s="219" t="s">
        <v>486</v>
      </c>
      <c r="R668" s="219" t="s">
        <v>486</v>
      </c>
      <c r="S668" s="219" t="s">
        <v>486</v>
      </c>
      <c r="T668" s="219" t="s">
        <v>486</v>
      </c>
      <c r="U668" s="219"/>
      <c r="V668" s="219"/>
      <c r="W668" s="219"/>
      <c r="X668" s="219"/>
      <c r="Y668" s="219"/>
      <c r="Z668" s="219"/>
      <c r="AA668" s="233" t="str">
        <f>IF('PVT DRAINAGE'!AA109="","",'PVT DRAINAGE'!AA109)</f>
        <v/>
      </c>
      <c r="AB668" s="233" t="str">
        <f>IF('LANDSCAPE&amp;IRRIG'!Z153="","",'LANDSCAPE&amp;IRRIG'!Z153)</f>
        <v/>
      </c>
      <c r="AC668" s="233" t="str">
        <f>IF('PVT DRAINAGE'!AB109="","",'PVT DRAINAGE'!AB109)</f>
        <v/>
      </c>
      <c r="AD668" s="223" t="str">
        <f>IF('PVT DRAINAGE'!AC109="","",'PVT DRAINAGE'!AC109)</f>
        <v/>
      </c>
      <c r="AE668" s="224" t="str">
        <f>IF('PVT DRAINAGE'!AD109="","",'PVT DRAINAGE'!AD109)</f>
        <v/>
      </c>
      <c r="AF668" s="449" t="str">
        <f>IF('PVT DRAINAGE'!AE109="","",'PVT DRAINAGE'!AE109)</f>
        <v/>
      </c>
    </row>
    <row r="669" spans="1:32" x14ac:dyDescent="0.15">
      <c r="A669" s="313" t="str">
        <f>IF('PVT DRAINAGE'!AE110="","","Print")</f>
        <v/>
      </c>
      <c r="B669" s="448" t="str">
        <f>IF('PVT DRAINAGE'!A110="","",'PVT DRAINAGE'!A110)</f>
        <v>ADDITIONAL ITEM</v>
      </c>
      <c r="C669" s="221" t="str">
        <f>IF('PVT DRAINAGE'!B110="","",'PVT DRAINAGE'!B110)</f>
        <v>XX</v>
      </c>
      <c r="D669" s="219" t="s">
        <v>486</v>
      </c>
      <c r="E669" s="219" t="s">
        <v>486</v>
      </c>
      <c r="F669" s="219" t="s">
        <v>486</v>
      </c>
      <c r="G669" s="219" t="s">
        <v>486</v>
      </c>
      <c r="H669" s="219" t="s">
        <v>486</v>
      </c>
      <c r="I669" s="219" t="s">
        <v>486</v>
      </c>
      <c r="J669" s="219" t="s">
        <v>486</v>
      </c>
      <c r="K669" s="219" t="s">
        <v>486</v>
      </c>
      <c r="L669" s="219" t="s">
        <v>486</v>
      </c>
      <c r="M669" s="219" t="s">
        <v>486</v>
      </c>
      <c r="N669" s="219" t="s">
        <v>486</v>
      </c>
      <c r="O669" s="219" t="s">
        <v>486</v>
      </c>
      <c r="P669" s="219" t="s">
        <v>486</v>
      </c>
      <c r="Q669" s="219" t="s">
        <v>486</v>
      </c>
      <c r="R669" s="219" t="s">
        <v>486</v>
      </c>
      <c r="S669" s="219" t="s">
        <v>486</v>
      </c>
      <c r="T669" s="219" t="s">
        <v>486</v>
      </c>
      <c r="U669" s="219"/>
      <c r="V669" s="219"/>
      <c r="W669" s="219"/>
      <c r="X669" s="219"/>
      <c r="Y669" s="219"/>
      <c r="Z669" s="219"/>
      <c r="AA669" s="233" t="str">
        <f>IF('PVT DRAINAGE'!AA110="","",'PVT DRAINAGE'!AA110)</f>
        <v/>
      </c>
      <c r="AB669" s="233" t="str">
        <f>IF('LANDSCAPE&amp;IRRIG'!Z154="","",'LANDSCAPE&amp;IRRIG'!Z154)</f>
        <v/>
      </c>
      <c r="AC669" s="233" t="str">
        <f>IF('PVT DRAINAGE'!AB110="","",'PVT DRAINAGE'!AB110)</f>
        <v/>
      </c>
      <c r="AD669" s="223" t="str">
        <f>IF('PVT DRAINAGE'!AC110="","",'PVT DRAINAGE'!AC110)</f>
        <v/>
      </c>
      <c r="AE669" s="224" t="str">
        <f>IF('PVT DRAINAGE'!AD110="","",'PVT DRAINAGE'!AD110)</f>
        <v/>
      </c>
      <c r="AF669" s="449" t="str">
        <f>IF('PVT DRAINAGE'!AE110="","",'PVT DRAINAGE'!AE110)</f>
        <v/>
      </c>
    </row>
    <row r="670" spans="1:32" x14ac:dyDescent="0.15">
      <c r="A670" s="313" t="str">
        <f>IF('PVT DRAINAGE'!AE111="","","Print")</f>
        <v/>
      </c>
      <c r="B670" s="448" t="str">
        <f>IF('PVT DRAINAGE'!A111="","",'PVT DRAINAGE'!A111)</f>
        <v>ADDITIONAL ITEM</v>
      </c>
      <c r="C670" s="221" t="str">
        <f>IF('PVT DRAINAGE'!B111="","",'PVT DRAINAGE'!B111)</f>
        <v>XX</v>
      </c>
      <c r="D670" s="219" t="s">
        <v>486</v>
      </c>
      <c r="E670" s="219" t="s">
        <v>486</v>
      </c>
      <c r="F670" s="219" t="s">
        <v>486</v>
      </c>
      <c r="G670" s="219" t="s">
        <v>486</v>
      </c>
      <c r="H670" s="219" t="s">
        <v>486</v>
      </c>
      <c r="I670" s="219" t="s">
        <v>486</v>
      </c>
      <c r="J670" s="219" t="s">
        <v>486</v>
      </c>
      <c r="K670" s="219" t="s">
        <v>486</v>
      </c>
      <c r="L670" s="219" t="s">
        <v>486</v>
      </c>
      <c r="M670" s="219" t="s">
        <v>486</v>
      </c>
      <c r="N670" s="219" t="s">
        <v>486</v>
      </c>
      <c r="O670" s="219" t="s">
        <v>486</v>
      </c>
      <c r="P670" s="219" t="s">
        <v>486</v>
      </c>
      <c r="Q670" s="219" t="s">
        <v>486</v>
      </c>
      <c r="R670" s="219" t="s">
        <v>486</v>
      </c>
      <c r="S670" s="219" t="s">
        <v>486</v>
      </c>
      <c r="T670" s="219" t="s">
        <v>486</v>
      </c>
      <c r="U670" s="219"/>
      <c r="V670" s="219"/>
      <c r="W670" s="219"/>
      <c r="X670" s="219"/>
      <c r="Y670" s="219"/>
      <c r="Z670" s="219"/>
      <c r="AA670" s="233" t="str">
        <f>IF('PVT DRAINAGE'!AA111="","",'PVT DRAINAGE'!AA111)</f>
        <v/>
      </c>
      <c r="AB670" s="233" t="str">
        <f>IF('LANDSCAPE&amp;IRRIG'!Z155="","",'LANDSCAPE&amp;IRRIG'!Z155)</f>
        <v/>
      </c>
      <c r="AC670" s="233" t="str">
        <f>IF('PVT DRAINAGE'!AB111="","",'PVT DRAINAGE'!AB111)</f>
        <v/>
      </c>
      <c r="AD670" s="223" t="str">
        <f>IF('PVT DRAINAGE'!AC111="","",'PVT DRAINAGE'!AC111)</f>
        <v/>
      </c>
      <c r="AE670" s="224" t="str">
        <f>IF('PVT DRAINAGE'!AD111="","",'PVT DRAINAGE'!AD111)</f>
        <v/>
      </c>
      <c r="AF670" s="449" t="str">
        <f>IF('PVT DRAINAGE'!AE111="","",'PVT DRAINAGE'!AE111)</f>
        <v/>
      </c>
    </row>
    <row r="671" spans="1:32" x14ac:dyDescent="0.15">
      <c r="A671" s="313" t="str">
        <f>IF('PVT DRAINAGE'!AE112="","","Print")</f>
        <v/>
      </c>
      <c r="B671" s="448" t="str">
        <f>IF('PVT DRAINAGE'!A112="","",'PVT DRAINAGE'!A112)</f>
        <v>ADDITIONAL ITEM</v>
      </c>
      <c r="C671" s="221" t="str">
        <f>IF('PVT DRAINAGE'!B112="","",'PVT DRAINAGE'!B112)</f>
        <v>XX</v>
      </c>
      <c r="D671" s="219" t="s">
        <v>486</v>
      </c>
      <c r="E671" s="219" t="s">
        <v>486</v>
      </c>
      <c r="F671" s="219" t="s">
        <v>486</v>
      </c>
      <c r="G671" s="219" t="s">
        <v>486</v>
      </c>
      <c r="H671" s="219" t="s">
        <v>486</v>
      </c>
      <c r="I671" s="219" t="s">
        <v>486</v>
      </c>
      <c r="J671" s="219" t="s">
        <v>486</v>
      </c>
      <c r="K671" s="219" t="s">
        <v>486</v>
      </c>
      <c r="L671" s="219" t="s">
        <v>486</v>
      </c>
      <c r="M671" s="219" t="s">
        <v>486</v>
      </c>
      <c r="N671" s="219" t="s">
        <v>486</v>
      </c>
      <c r="O671" s="219" t="s">
        <v>486</v>
      </c>
      <c r="P671" s="219" t="s">
        <v>486</v>
      </c>
      <c r="Q671" s="219" t="s">
        <v>486</v>
      </c>
      <c r="R671" s="219" t="s">
        <v>486</v>
      </c>
      <c r="S671" s="219" t="s">
        <v>486</v>
      </c>
      <c r="T671" s="219" t="s">
        <v>486</v>
      </c>
      <c r="U671" s="219"/>
      <c r="V671" s="219"/>
      <c r="W671" s="219"/>
      <c r="X671" s="219"/>
      <c r="Y671" s="219"/>
      <c r="Z671" s="219"/>
      <c r="AA671" s="233" t="str">
        <f>IF('PVT DRAINAGE'!AA112="","",'PVT DRAINAGE'!AA112)</f>
        <v/>
      </c>
      <c r="AB671" s="233" t="str">
        <f>IF('LANDSCAPE&amp;IRRIG'!Z156="","",'LANDSCAPE&amp;IRRIG'!Z156)</f>
        <v/>
      </c>
      <c r="AC671" s="233" t="str">
        <f>IF('PVT DRAINAGE'!AB112="","",'PVT DRAINAGE'!AB112)</f>
        <v/>
      </c>
      <c r="AD671" s="223" t="str">
        <f>IF('PVT DRAINAGE'!AC112="","",'PVT DRAINAGE'!AC112)</f>
        <v/>
      </c>
      <c r="AE671" s="224" t="str">
        <f>IF('PVT DRAINAGE'!AD112="","",'PVT DRAINAGE'!AD112)</f>
        <v/>
      </c>
      <c r="AF671" s="449" t="str">
        <f>IF('PVT DRAINAGE'!AE112="","",'PVT DRAINAGE'!AE112)</f>
        <v/>
      </c>
    </row>
    <row r="672" spans="1:32" x14ac:dyDescent="0.15">
      <c r="A672" s="313" t="str">
        <f>IF('PVT DRAINAGE'!AE113="","","Print")</f>
        <v/>
      </c>
      <c r="B672" s="448" t="str">
        <f>IF('PVT DRAINAGE'!A113="","",'PVT DRAINAGE'!A113)</f>
        <v>ADDITIONAL ITEM</v>
      </c>
      <c r="C672" s="221" t="str">
        <f>IF('PVT DRAINAGE'!B113="","",'PVT DRAINAGE'!B113)</f>
        <v>XX</v>
      </c>
      <c r="D672" s="219" t="s">
        <v>486</v>
      </c>
      <c r="E672" s="219" t="s">
        <v>486</v>
      </c>
      <c r="F672" s="219" t="s">
        <v>486</v>
      </c>
      <c r="G672" s="219" t="s">
        <v>486</v>
      </c>
      <c r="H672" s="219" t="s">
        <v>486</v>
      </c>
      <c r="I672" s="219" t="s">
        <v>486</v>
      </c>
      <c r="J672" s="219" t="s">
        <v>486</v>
      </c>
      <c r="K672" s="219" t="s">
        <v>486</v>
      </c>
      <c r="L672" s="219" t="s">
        <v>486</v>
      </c>
      <c r="M672" s="219" t="s">
        <v>486</v>
      </c>
      <c r="N672" s="219" t="s">
        <v>486</v>
      </c>
      <c r="O672" s="219" t="s">
        <v>486</v>
      </c>
      <c r="P672" s="219" t="s">
        <v>486</v>
      </c>
      <c r="Q672" s="219" t="s">
        <v>486</v>
      </c>
      <c r="R672" s="219" t="s">
        <v>486</v>
      </c>
      <c r="S672" s="219" t="s">
        <v>486</v>
      </c>
      <c r="T672" s="219" t="s">
        <v>486</v>
      </c>
      <c r="U672" s="219"/>
      <c r="V672" s="219"/>
      <c r="W672" s="219"/>
      <c r="X672" s="219"/>
      <c r="Y672" s="219"/>
      <c r="Z672" s="219"/>
      <c r="AA672" s="233" t="str">
        <f>IF('PVT DRAINAGE'!AA113="","",'PVT DRAINAGE'!AA113)</f>
        <v/>
      </c>
      <c r="AB672" s="233" t="str">
        <f>IF('LANDSCAPE&amp;IRRIG'!Z157="","",'LANDSCAPE&amp;IRRIG'!Z157)</f>
        <v/>
      </c>
      <c r="AC672" s="233" t="str">
        <f>IF('PVT DRAINAGE'!AB113="","",'PVT DRAINAGE'!AB113)</f>
        <v/>
      </c>
      <c r="AD672" s="223" t="str">
        <f>IF('PVT DRAINAGE'!AC113="","",'PVT DRAINAGE'!AC113)</f>
        <v/>
      </c>
      <c r="AE672" s="224" t="str">
        <f>IF('PVT DRAINAGE'!AD113="","",'PVT DRAINAGE'!AD113)</f>
        <v/>
      </c>
      <c r="AF672" s="449" t="str">
        <f>IF('PVT DRAINAGE'!AE113="","",'PVT DRAINAGE'!AE113)</f>
        <v/>
      </c>
    </row>
    <row r="673" spans="1:32" x14ac:dyDescent="0.15">
      <c r="A673" s="313" t="str">
        <f>IF('PVT DRAINAGE'!AE114="","","Print")</f>
        <v/>
      </c>
      <c r="B673" s="448" t="str">
        <f>IF('PVT DRAINAGE'!A114="","",'PVT DRAINAGE'!A114)</f>
        <v>ADDITIONAL ITEM</v>
      </c>
      <c r="C673" s="221" t="str">
        <f>IF('PVT DRAINAGE'!B114="","",'PVT DRAINAGE'!B114)</f>
        <v>XX</v>
      </c>
      <c r="D673" s="219" t="s">
        <v>486</v>
      </c>
      <c r="E673" s="219" t="s">
        <v>486</v>
      </c>
      <c r="F673" s="219" t="s">
        <v>486</v>
      </c>
      <c r="G673" s="219" t="s">
        <v>486</v>
      </c>
      <c r="H673" s="219" t="s">
        <v>486</v>
      </c>
      <c r="I673" s="219" t="s">
        <v>486</v>
      </c>
      <c r="J673" s="219" t="s">
        <v>486</v>
      </c>
      <c r="K673" s="219" t="s">
        <v>486</v>
      </c>
      <c r="L673" s="219" t="s">
        <v>486</v>
      </c>
      <c r="M673" s="219" t="s">
        <v>486</v>
      </c>
      <c r="N673" s="219" t="s">
        <v>486</v>
      </c>
      <c r="O673" s="219" t="s">
        <v>486</v>
      </c>
      <c r="P673" s="219" t="s">
        <v>486</v>
      </c>
      <c r="Q673" s="219" t="s">
        <v>486</v>
      </c>
      <c r="R673" s="219" t="s">
        <v>486</v>
      </c>
      <c r="S673" s="219" t="s">
        <v>486</v>
      </c>
      <c r="T673" s="219" t="s">
        <v>486</v>
      </c>
      <c r="U673" s="219"/>
      <c r="V673" s="219"/>
      <c r="W673" s="219"/>
      <c r="X673" s="219"/>
      <c r="Y673" s="219"/>
      <c r="Z673" s="219"/>
      <c r="AA673" s="233" t="str">
        <f>IF('PVT DRAINAGE'!AA114="","",'PVT DRAINAGE'!AA114)</f>
        <v/>
      </c>
      <c r="AB673" s="233" t="str">
        <f>IF('LANDSCAPE&amp;IRRIG'!Z158="","",'LANDSCAPE&amp;IRRIG'!Z158)</f>
        <v/>
      </c>
      <c r="AC673" s="233" t="str">
        <f>IF('PVT DRAINAGE'!AB114="","",'PVT DRAINAGE'!AB114)</f>
        <v/>
      </c>
      <c r="AD673" s="223" t="str">
        <f>IF('PVT DRAINAGE'!AC114="","",'PVT DRAINAGE'!AC114)</f>
        <v/>
      </c>
      <c r="AE673" s="224" t="str">
        <f>IF('PVT DRAINAGE'!AD114="","",'PVT DRAINAGE'!AD114)</f>
        <v/>
      </c>
      <c r="AF673" s="449" t="str">
        <f>IF('PVT DRAINAGE'!AE114="","",'PVT DRAINAGE'!AE114)</f>
        <v/>
      </c>
    </row>
    <row r="674" spans="1:32" x14ac:dyDescent="0.15">
      <c r="A674" s="313" t="str">
        <f>IF('PVT DRAINAGE'!AE115="","","Print")</f>
        <v/>
      </c>
      <c r="B674" s="448" t="str">
        <f>IF('PVT DRAINAGE'!A115="","",'PVT DRAINAGE'!A115)</f>
        <v>ADDITIONAL ITEM</v>
      </c>
      <c r="C674" s="221" t="str">
        <f>IF('PVT DRAINAGE'!B115="","",'PVT DRAINAGE'!B115)</f>
        <v>XX</v>
      </c>
      <c r="D674" s="219" t="s">
        <v>486</v>
      </c>
      <c r="E674" s="219" t="s">
        <v>486</v>
      </c>
      <c r="F674" s="219" t="s">
        <v>486</v>
      </c>
      <c r="G674" s="219" t="s">
        <v>486</v>
      </c>
      <c r="H674" s="219" t="s">
        <v>486</v>
      </c>
      <c r="I674" s="219" t="s">
        <v>486</v>
      </c>
      <c r="J674" s="219" t="s">
        <v>486</v>
      </c>
      <c r="K674" s="219" t="s">
        <v>486</v>
      </c>
      <c r="L674" s="219" t="s">
        <v>486</v>
      </c>
      <c r="M674" s="219" t="s">
        <v>486</v>
      </c>
      <c r="N674" s="219" t="s">
        <v>486</v>
      </c>
      <c r="O674" s="219" t="s">
        <v>486</v>
      </c>
      <c r="P674" s="219" t="s">
        <v>486</v>
      </c>
      <c r="Q674" s="219" t="s">
        <v>486</v>
      </c>
      <c r="R674" s="219" t="s">
        <v>486</v>
      </c>
      <c r="S674" s="219" t="s">
        <v>486</v>
      </c>
      <c r="T674" s="219" t="s">
        <v>486</v>
      </c>
      <c r="U674" s="219"/>
      <c r="V674" s="219"/>
      <c r="W674" s="219"/>
      <c r="X674" s="219"/>
      <c r="Y674" s="219"/>
      <c r="Z674" s="219"/>
      <c r="AA674" s="233" t="str">
        <f>IF('PVT DRAINAGE'!AA115="","",'PVT DRAINAGE'!AA115)</f>
        <v/>
      </c>
      <c r="AB674" s="233" t="str">
        <f>IF('LANDSCAPE&amp;IRRIG'!Z159="","",'LANDSCAPE&amp;IRRIG'!Z159)</f>
        <v/>
      </c>
      <c r="AC674" s="233" t="str">
        <f>IF('PVT DRAINAGE'!AB115="","",'PVT DRAINAGE'!AB115)</f>
        <v/>
      </c>
      <c r="AD674" s="223" t="str">
        <f>IF('PVT DRAINAGE'!AC115="","",'PVT DRAINAGE'!AC115)</f>
        <v/>
      </c>
      <c r="AE674" s="224" t="str">
        <f>IF('PVT DRAINAGE'!AD115="","",'PVT DRAINAGE'!AD115)</f>
        <v/>
      </c>
      <c r="AF674" s="449" t="str">
        <f>IF('PVT DRAINAGE'!AE115="","",'PVT DRAINAGE'!AE115)</f>
        <v/>
      </c>
    </row>
    <row r="675" spans="1:32" x14ac:dyDescent="0.15">
      <c r="A675" s="313" t="str">
        <f>IF('PVT DRAINAGE'!AE116="","","Print")</f>
        <v/>
      </c>
      <c r="B675" s="448" t="str">
        <f>IF('PVT DRAINAGE'!A116="","",'PVT DRAINAGE'!A116)</f>
        <v>ADDITIONAL ITEM</v>
      </c>
      <c r="C675" s="221" t="str">
        <f>IF('PVT DRAINAGE'!B116="","",'PVT DRAINAGE'!B116)</f>
        <v>XX</v>
      </c>
      <c r="D675" s="219" t="s">
        <v>486</v>
      </c>
      <c r="E675" s="219" t="s">
        <v>486</v>
      </c>
      <c r="F675" s="219" t="s">
        <v>486</v>
      </c>
      <c r="G675" s="219" t="s">
        <v>486</v>
      </c>
      <c r="H675" s="219" t="s">
        <v>486</v>
      </c>
      <c r="I675" s="219" t="s">
        <v>486</v>
      </c>
      <c r="J675" s="219" t="s">
        <v>486</v>
      </c>
      <c r="K675" s="219" t="s">
        <v>486</v>
      </c>
      <c r="L675" s="219" t="s">
        <v>486</v>
      </c>
      <c r="M675" s="219" t="s">
        <v>486</v>
      </c>
      <c r="N675" s="219" t="s">
        <v>486</v>
      </c>
      <c r="O675" s="219" t="s">
        <v>486</v>
      </c>
      <c r="P675" s="219" t="s">
        <v>486</v>
      </c>
      <c r="Q675" s="219" t="s">
        <v>486</v>
      </c>
      <c r="R675" s="219" t="s">
        <v>486</v>
      </c>
      <c r="S675" s="219" t="s">
        <v>486</v>
      </c>
      <c r="T675" s="219" t="s">
        <v>486</v>
      </c>
      <c r="U675" s="219"/>
      <c r="V675" s="219"/>
      <c r="W675" s="219"/>
      <c r="X675" s="219"/>
      <c r="Y675" s="219"/>
      <c r="Z675" s="219"/>
      <c r="AA675" s="233" t="str">
        <f>IF('PVT DRAINAGE'!AA116="","",'PVT DRAINAGE'!AA116)</f>
        <v/>
      </c>
      <c r="AB675" s="233" t="str">
        <f>IF('LANDSCAPE&amp;IRRIG'!Z160="","",'LANDSCAPE&amp;IRRIG'!Z160)</f>
        <v/>
      </c>
      <c r="AC675" s="233" t="str">
        <f>IF('PVT DRAINAGE'!AB116="","",'PVT DRAINAGE'!AB116)</f>
        <v/>
      </c>
      <c r="AD675" s="223" t="str">
        <f>IF('PVT DRAINAGE'!AC116="","",'PVT DRAINAGE'!AC116)</f>
        <v/>
      </c>
      <c r="AE675" s="224" t="str">
        <f>IF('PVT DRAINAGE'!AD116="","",'PVT DRAINAGE'!AD116)</f>
        <v/>
      </c>
      <c r="AF675" s="449" t="str">
        <f>IF('PVT DRAINAGE'!AE116="","",'PVT DRAINAGE'!AE116)</f>
        <v/>
      </c>
    </row>
    <row r="676" spans="1:32" x14ac:dyDescent="0.15">
      <c r="A676" s="313" t="str">
        <f>IF(AF676&gt;0,"Print","")</f>
        <v/>
      </c>
      <c r="B676" s="225"/>
      <c r="C676" s="226"/>
      <c r="D676" s="226"/>
      <c r="E676" s="226"/>
      <c r="F676" s="226"/>
      <c r="G676" s="226"/>
      <c r="H676" s="226"/>
      <c r="I676" s="226"/>
      <c r="J676" s="226"/>
      <c r="K676" s="226"/>
      <c r="L676" s="226"/>
      <c r="M676" s="226"/>
      <c r="N676" s="226"/>
      <c r="O676" s="226"/>
      <c r="P676" s="226"/>
      <c r="Q676" s="226"/>
      <c r="R676" s="226"/>
      <c r="S676" s="226"/>
      <c r="T676" s="226"/>
      <c r="U676" s="226"/>
      <c r="V676" s="226"/>
      <c r="W676" s="226"/>
      <c r="X676" s="226"/>
      <c r="Y676" s="226"/>
      <c r="Z676" s="226"/>
      <c r="AA676" s="227"/>
      <c r="AB676" s="226"/>
      <c r="AC676" s="226"/>
      <c r="AD676" s="228"/>
      <c r="AE676" s="229" t="str">
        <f>IF('PVT DRAINAGE'!AD117="","",'PVT DRAINAGE'!AD117)</f>
        <v>SUBTOTAL:</v>
      </c>
      <c r="AF676" s="447" t="str">
        <f>IF('PVT DRAINAGE'!AE117="","",'PVT DRAINAGE'!AE117)</f>
        <v/>
      </c>
    </row>
    <row r="677" spans="1:32" x14ac:dyDescent="0.15">
      <c r="A677" s="450" t="str">
        <f>IF(AF676&gt;0,"Print","")</f>
        <v/>
      </c>
    </row>
    <row r="678" spans="1:32" x14ac:dyDescent="0.25">
      <c r="A678" s="313" t="str">
        <f>IF(AF678&gt;0,"Print","")</f>
        <v/>
      </c>
      <c r="AE678" s="246" t="s">
        <v>488</v>
      </c>
      <c r="AF678" s="259">
        <f>'PVT DRAINAGE'!AE13</f>
        <v>0</v>
      </c>
    </row>
    <row r="706" spans="1:32" x14ac:dyDescent="0.15">
      <c r="A706" s="45" t="str">
        <f t="shared" ref="A706:A723" si="1">IF(B706="","","PRINT")</f>
        <v/>
      </c>
      <c r="B706" s="13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c r="AA706" s="194"/>
      <c r="AB706" s="193"/>
      <c r="AC706" s="68"/>
      <c r="AD706" s="195"/>
      <c r="AE706" s="248"/>
      <c r="AF706" s="253"/>
    </row>
    <row r="707" spans="1:32" x14ac:dyDescent="0.15">
      <c r="A707" s="45" t="str">
        <f t="shared" si="1"/>
        <v/>
      </c>
      <c r="B707" s="13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c r="AA707" s="194"/>
      <c r="AB707" s="193"/>
      <c r="AC707" s="68"/>
      <c r="AD707" s="195"/>
      <c r="AE707" s="248"/>
      <c r="AF707" s="253"/>
    </row>
    <row r="708" spans="1:32" x14ac:dyDescent="0.15">
      <c r="A708" s="45" t="str">
        <f t="shared" si="1"/>
        <v/>
      </c>
      <c r="B708" s="13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c r="AA708" s="194"/>
      <c r="AB708" s="193"/>
      <c r="AC708" s="68"/>
      <c r="AD708" s="195"/>
      <c r="AE708" s="248"/>
      <c r="AF708" s="253"/>
    </row>
    <row r="709" spans="1:32" x14ac:dyDescent="0.15">
      <c r="A709" s="45" t="str">
        <f t="shared" si="1"/>
        <v/>
      </c>
      <c r="B709" s="13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c r="AA709" s="194"/>
      <c r="AB709" s="193"/>
      <c r="AC709" s="68"/>
      <c r="AD709" s="195"/>
      <c r="AE709" s="248"/>
      <c r="AF709" s="253"/>
    </row>
    <row r="710" spans="1:32" x14ac:dyDescent="0.15">
      <c r="A710" s="45" t="str">
        <f t="shared" si="1"/>
        <v/>
      </c>
      <c r="B710" s="13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c r="AA710" s="194"/>
      <c r="AB710" s="193"/>
      <c r="AC710" s="68"/>
      <c r="AD710" s="195"/>
      <c r="AE710" s="248"/>
      <c r="AF710" s="253"/>
    </row>
    <row r="711" spans="1:32" x14ac:dyDescent="0.15">
      <c r="A711" s="45" t="str">
        <f t="shared" si="1"/>
        <v/>
      </c>
      <c r="B711" s="13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c r="AA711" s="194"/>
      <c r="AB711" s="193"/>
      <c r="AC711" s="68"/>
      <c r="AD711" s="195"/>
      <c r="AE711" s="248"/>
      <c r="AF711" s="253"/>
    </row>
    <row r="712" spans="1:32" x14ac:dyDescent="0.15">
      <c r="A712" s="45" t="str">
        <f t="shared" si="1"/>
        <v/>
      </c>
      <c r="B712" s="13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c r="AA712" s="194"/>
      <c r="AB712" s="193"/>
      <c r="AC712" s="68"/>
      <c r="AD712" s="195"/>
      <c r="AE712" s="248"/>
      <c r="AF712" s="253"/>
    </row>
    <row r="713" spans="1:32" x14ac:dyDescent="0.15">
      <c r="A713" s="45" t="str">
        <f t="shared" si="1"/>
        <v/>
      </c>
      <c r="B713" s="13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c r="AA713" s="194"/>
      <c r="AB713" s="193"/>
      <c r="AC713" s="68"/>
      <c r="AD713" s="195"/>
      <c r="AE713" s="248"/>
      <c r="AF713" s="253"/>
    </row>
    <row r="714" spans="1:32" x14ac:dyDescent="0.15">
      <c r="A714" s="45" t="str">
        <f t="shared" si="1"/>
        <v/>
      </c>
      <c r="B714" s="13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c r="AA714" s="194"/>
      <c r="AB714" s="193"/>
      <c r="AC714" s="68"/>
      <c r="AD714" s="195"/>
      <c r="AE714" s="248"/>
      <c r="AF714" s="253"/>
    </row>
    <row r="715" spans="1:32" x14ac:dyDescent="0.15">
      <c r="A715" s="45" t="str">
        <f t="shared" si="1"/>
        <v/>
      </c>
      <c r="B715" s="13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c r="AA715" s="194"/>
      <c r="AB715" s="193"/>
      <c r="AC715" s="68"/>
      <c r="AD715" s="195"/>
      <c r="AE715" s="248"/>
      <c r="AF715" s="253"/>
    </row>
    <row r="716" spans="1:32" x14ac:dyDescent="0.15">
      <c r="A716" s="45" t="str">
        <f t="shared" si="1"/>
        <v/>
      </c>
      <c r="B716" s="13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c r="AA716" s="194"/>
      <c r="AB716" s="193"/>
      <c r="AC716" s="68"/>
      <c r="AD716" s="195"/>
      <c r="AE716" s="248"/>
      <c r="AF716" s="253"/>
    </row>
    <row r="717" spans="1:32" x14ac:dyDescent="0.15">
      <c r="A717" s="45" t="str">
        <f t="shared" si="1"/>
        <v/>
      </c>
      <c r="B717" s="13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c r="AA717" s="194"/>
      <c r="AB717" s="193"/>
      <c r="AC717" s="68"/>
      <c r="AD717" s="195"/>
      <c r="AE717" s="248"/>
      <c r="AF717" s="253"/>
    </row>
    <row r="718" spans="1:32" x14ac:dyDescent="0.15">
      <c r="A718" s="45" t="str">
        <f t="shared" si="1"/>
        <v/>
      </c>
      <c r="B718" s="13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c r="AA718" s="194"/>
      <c r="AB718" s="193"/>
      <c r="AC718" s="68"/>
      <c r="AD718" s="195"/>
      <c r="AE718" s="248"/>
      <c r="AF718" s="253"/>
    </row>
    <row r="719" spans="1:32" x14ac:dyDescent="0.15">
      <c r="A719" s="45" t="str">
        <f t="shared" si="1"/>
        <v/>
      </c>
      <c r="B719" s="13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c r="AA719" s="194"/>
      <c r="AB719" s="193"/>
      <c r="AC719" s="68"/>
      <c r="AD719" s="195"/>
      <c r="AE719" s="248"/>
      <c r="AF719" s="253"/>
    </row>
    <row r="720" spans="1:32" x14ac:dyDescent="0.15">
      <c r="A720" s="45" t="str">
        <f t="shared" si="1"/>
        <v/>
      </c>
      <c r="B720" s="13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c r="AA720" s="194"/>
      <c r="AB720" s="193"/>
      <c r="AC720" s="68"/>
      <c r="AD720" s="195"/>
      <c r="AE720" s="248"/>
      <c r="AF720" s="253"/>
    </row>
    <row r="721" spans="1:32" x14ac:dyDescent="0.15">
      <c r="A721" s="45" t="str">
        <f t="shared" si="1"/>
        <v/>
      </c>
      <c r="B721" s="13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c r="AA721" s="194"/>
      <c r="AB721" s="193"/>
      <c r="AC721" s="68"/>
      <c r="AD721" s="195"/>
      <c r="AE721" s="248"/>
      <c r="AF721" s="253"/>
    </row>
    <row r="722" spans="1:32" x14ac:dyDescent="0.15">
      <c r="A722" s="45" t="str">
        <f t="shared" si="1"/>
        <v/>
      </c>
      <c r="B722" s="13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c r="AA722" s="194"/>
      <c r="AB722" s="193"/>
      <c r="AC722" s="68"/>
      <c r="AD722" s="195"/>
      <c r="AE722" s="248"/>
      <c r="AF722" s="253"/>
    </row>
    <row r="723" spans="1:32" x14ac:dyDescent="0.15">
      <c r="A723" s="45" t="str">
        <f t="shared" si="1"/>
        <v/>
      </c>
      <c r="B723" s="13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c r="AA723" s="194"/>
      <c r="AB723" s="193"/>
      <c r="AC723" s="68"/>
      <c r="AD723" s="195"/>
      <c r="AE723" s="248"/>
      <c r="AF723" s="253"/>
    </row>
    <row r="724" spans="1:32" x14ac:dyDescent="0.15">
      <c r="A724" s="45" t="str">
        <f>IF(B724="","","PRINT")</f>
        <v/>
      </c>
      <c r="B724" s="247" t="str">
        <f>IF(AND(OR(DRAINAGE!AB20&gt;0,DRAINAGE!AB73&gt;0),DRAINAGE!AB73&gt;0),"CONCRETE LUGS TO 18 INCH DIAMETER RCP AND SMALLER RCP PIPES ARE NOT PERMITTED","")</f>
        <v/>
      </c>
      <c r="C724" s="193"/>
      <c r="D724" s="193"/>
      <c r="E724" s="193"/>
      <c r="F724" s="193"/>
      <c r="G724" s="193"/>
      <c r="H724" s="193"/>
      <c r="I724" s="193"/>
      <c r="J724" s="193"/>
      <c r="K724" s="193"/>
      <c r="L724" s="193"/>
      <c r="M724" s="193"/>
      <c r="N724" s="193"/>
      <c r="O724" s="193"/>
      <c r="P724" s="193"/>
      <c r="Q724" s="193"/>
      <c r="R724" s="193"/>
      <c r="S724" s="193"/>
      <c r="T724" s="193"/>
      <c r="U724" s="193"/>
      <c r="V724" s="193"/>
      <c r="W724" s="193"/>
      <c r="X724" s="193"/>
      <c r="Y724" s="193"/>
      <c r="Z724" s="193"/>
      <c r="AA724" s="194"/>
      <c r="AB724" s="193"/>
      <c r="AC724" s="240"/>
      <c r="AD724" s="211"/>
      <c r="AE724" s="212"/>
      <c r="AF724" s="255"/>
    </row>
    <row r="725" spans="1:32" x14ac:dyDescent="0.15">
      <c r="A725" s="45" t="str">
        <f>IF(B725="","","PRINT")</f>
        <v/>
      </c>
      <c r="B725" s="247" t="str">
        <f>IF(OR(DRAINAGE!AB20&gt;0,DRAINAGE!AB73&gt;0),"MAXIMUM CLEANOUT SPACING IS 300' (REF:1-103.5)","")</f>
        <v/>
      </c>
      <c r="C725" s="193"/>
      <c r="D725" s="193"/>
      <c r="E725" s="193"/>
      <c r="F725" s="193"/>
      <c r="G725" s="193"/>
      <c r="H725" s="193"/>
      <c r="I725" s="193"/>
      <c r="J725" s="193"/>
      <c r="K725" s="193"/>
      <c r="L725" s="193"/>
      <c r="M725" s="193"/>
      <c r="N725" s="193"/>
      <c r="O725" s="193"/>
      <c r="P725" s="193"/>
      <c r="Q725" s="193"/>
      <c r="R725" s="193"/>
      <c r="S725" s="193"/>
      <c r="T725" s="193"/>
      <c r="U725" s="193"/>
      <c r="V725" s="193"/>
      <c r="W725" s="193"/>
      <c r="X725" s="193"/>
      <c r="Y725" s="193"/>
      <c r="Z725" s="193"/>
      <c r="AA725" s="194"/>
      <c r="AB725" s="193"/>
      <c r="AC725" s="240"/>
      <c r="AD725" s="211"/>
      <c r="AE725" s="212"/>
      <c r="AF725" s="255"/>
    </row>
    <row r="726" spans="1:32" x14ac:dyDescent="0.15">
      <c r="A726" s="45" t="str">
        <f>IF(B726="","","PRINT")</f>
        <v/>
      </c>
      <c r="B726" s="247" t="str">
        <f>IF(OR(DRAINAGE!AB20&gt;0,DRAINAGE!AB73&gt;0),"LUGS INTO PUBLIC 18 INCH  RCP ARE NOT PERMITTED (REF:1-103.9)","")</f>
        <v/>
      </c>
      <c r="C726" s="193"/>
      <c r="D726" s="193"/>
      <c r="E726" s="193"/>
      <c r="F726" s="193"/>
      <c r="G726" s="193"/>
      <c r="H726" s="193"/>
      <c r="I726" s="193"/>
      <c r="J726" s="193"/>
      <c r="K726" s="193"/>
      <c r="L726" s="193"/>
      <c r="M726" s="193"/>
      <c r="N726" s="193"/>
      <c r="O726" s="193"/>
      <c r="P726" s="193"/>
      <c r="Q726" s="193"/>
      <c r="R726" s="193"/>
      <c r="S726" s="193"/>
      <c r="T726" s="193"/>
      <c r="U726" s="193"/>
      <c r="V726" s="193"/>
      <c r="W726" s="193"/>
      <c r="X726" s="193"/>
      <c r="Y726" s="193"/>
      <c r="Z726" s="193"/>
      <c r="AA726" s="194"/>
      <c r="AB726" s="193"/>
      <c r="AC726" s="240"/>
      <c r="AD726" s="211"/>
      <c r="AE726" s="212"/>
      <c r="AF726" s="255"/>
    </row>
    <row r="727" spans="1:32" x14ac:dyDescent="0.15">
      <c r="A727" s="45" t="str">
        <f>IF(B727="","","PRINT")</f>
        <v/>
      </c>
      <c r="B727" s="247" t="str">
        <f>IF(OR(DRAINAGE!AB20&gt;0,DRAINAGE!AB73&gt;0),"IF APPLICABLE, MINIMUM EASEMENT WIDTH IS 10'  (REF: 1-103.20)","")</f>
        <v/>
      </c>
      <c r="C727" s="193"/>
      <c r="D727" s="193"/>
      <c r="E727" s="193"/>
      <c r="F727" s="193"/>
      <c r="G727" s="193"/>
      <c r="H727" s="193"/>
      <c r="I727" s="193"/>
      <c r="J727" s="193"/>
      <c r="K727" s="193"/>
      <c r="L727" s="193"/>
      <c r="M727" s="193"/>
      <c r="N727" s="193"/>
      <c r="O727" s="193"/>
      <c r="P727" s="193"/>
      <c r="Q727" s="193"/>
      <c r="R727" s="193"/>
      <c r="S727" s="193"/>
      <c r="T727" s="193"/>
      <c r="U727" s="193"/>
      <c r="V727" s="193"/>
      <c r="W727" s="193"/>
      <c r="X727" s="193"/>
      <c r="Y727" s="193"/>
      <c r="Z727" s="193"/>
      <c r="AA727" s="194"/>
      <c r="AB727" s="193"/>
      <c r="AC727" s="240"/>
      <c r="AD727" s="211"/>
      <c r="AE727" s="212"/>
      <c r="AF727" s="255"/>
    </row>
    <row r="729" spans="1:32" x14ac:dyDescent="0.15">
      <c r="A729" s="313"/>
      <c r="B729" s="230" t="str">
        <f>IF(DRAINAGE!A60="","",DRAINAGE!A60)</f>
        <v>ADDITIONAL ITEM</v>
      </c>
      <c r="C729" s="193" t="str">
        <f>IF(DRAINAGE!B60="","",DRAINAGE!B60)</f>
        <v>XX</v>
      </c>
      <c r="D729" s="193" t="str">
        <f>IF(DRAINAGE!C60="","",DRAINAGE!C60)</f>
        <v/>
      </c>
      <c r="E729" s="193" t="str">
        <f>IF(DRAINAGE!D60="","",DRAINAGE!D60)</f>
        <v/>
      </c>
      <c r="F729" s="193" t="str">
        <f>IF(DRAINAGE!E60="","",DRAINAGE!E60)</f>
        <v/>
      </c>
      <c r="G729" s="193" t="str">
        <f>IF(DRAINAGE!F60="","",DRAINAGE!F60)</f>
        <v/>
      </c>
      <c r="H729" s="193" t="str">
        <f>IF(DRAINAGE!G60="","",DRAINAGE!G60)</f>
        <v/>
      </c>
      <c r="I729" s="193" t="str">
        <f>IF(DRAINAGE!H60="","",DRAINAGE!H60)</f>
        <v/>
      </c>
      <c r="J729" s="193" t="str">
        <f>IF(DRAINAGE!I60="","",DRAINAGE!I60)</f>
        <v/>
      </c>
      <c r="K729" s="193" t="str">
        <f>IF(DRAINAGE!J60="","",DRAINAGE!J60)</f>
        <v/>
      </c>
      <c r="L729" s="193" t="str">
        <f>IF(DRAINAGE!K60="","",DRAINAGE!K60)</f>
        <v/>
      </c>
      <c r="M729" s="193" t="str">
        <f>IF(DRAINAGE!L60="","",DRAINAGE!L60)</f>
        <v/>
      </c>
      <c r="N729" s="193" t="str">
        <f>IF(DRAINAGE!M60="","",DRAINAGE!M60)</f>
        <v/>
      </c>
      <c r="O729" s="193" t="str">
        <f>IF(DRAINAGE!N60="","",DRAINAGE!N60)</f>
        <v/>
      </c>
      <c r="P729" s="193" t="str">
        <f>IF(DRAINAGE!O60="","",DRAINAGE!O60)</f>
        <v/>
      </c>
      <c r="Q729" s="193" t="str">
        <f>IF(DRAINAGE!P60="","",DRAINAGE!P60)</f>
        <v/>
      </c>
      <c r="R729" s="193" t="str">
        <f>IF(DRAINAGE!Q60="","",DRAINAGE!Q60)</f>
        <v/>
      </c>
      <c r="S729" s="193" t="str">
        <f>IF(DRAINAGE!R60="","",DRAINAGE!R60)</f>
        <v/>
      </c>
      <c r="T729" s="193" t="str">
        <f>IF(DRAINAGE!S60="","",DRAINAGE!S60)</f>
        <v/>
      </c>
      <c r="U729" s="193"/>
      <c r="V729" s="193"/>
      <c r="W729" s="193"/>
      <c r="X729" s="193"/>
      <c r="Y729" s="193"/>
      <c r="Z729" s="193"/>
      <c r="AA729" s="194" t="str">
        <f>IF(DRAINAGE!AA60="","",DRAINAGE!AA60)</f>
        <v/>
      </c>
      <c r="AB729" s="337" t="str">
        <f>IF(DRAINAGE!Z60="","",DRAINAGE!Z60)</f>
        <v/>
      </c>
      <c r="AC729" s="337" t="str">
        <f>IF(DRAINAGE!AB60="","",DRAINAGE!AB60)</f>
        <v/>
      </c>
      <c r="AD729" s="242" t="str">
        <f>IF(DRAINAGE!AC60="","",DRAINAGE!AC60)</f>
        <v/>
      </c>
      <c r="AE729" s="242" t="str">
        <f>IF(DRAINAGE!AD60="","",DRAINAGE!AD60)</f>
        <v/>
      </c>
      <c r="AF729" s="341" t="str">
        <f>IF(DRAINAGE!AE60="","",DRAINAGE!AE60)</f>
        <v/>
      </c>
    </row>
    <row r="730" spans="1:32" x14ac:dyDescent="0.15">
      <c r="A730" s="45"/>
      <c r="B730" s="210" t="s">
        <v>176</v>
      </c>
      <c r="C730" s="193"/>
      <c r="D730" s="193"/>
      <c r="E730" s="193"/>
      <c r="F730" s="193"/>
      <c r="G730" s="193"/>
      <c r="H730" s="193"/>
      <c r="I730" s="193"/>
      <c r="J730" s="193"/>
      <c r="K730" s="193"/>
      <c r="L730" s="193"/>
      <c r="M730" s="193"/>
      <c r="N730" s="193"/>
      <c r="O730" s="193"/>
      <c r="P730" s="193"/>
      <c r="Q730" s="193"/>
      <c r="R730" s="193"/>
      <c r="S730" s="193"/>
      <c r="T730" s="193"/>
      <c r="U730" s="193"/>
      <c r="V730" s="193"/>
      <c r="W730" s="193"/>
      <c r="X730" s="193"/>
      <c r="Y730" s="193"/>
      <c r="Z730" s="193"/>
      <c r="AA730" s="194"/>
      <c r="AB730" s="193"/>
      <c r="AC730" s="240"/>
      <c r="AD730" s="211"/>
      <c r="AE730" s="212"/>
      <c r="AF730" s="255"/>
    </row>
  </sheetData>
  <sheetProtection password="C923" sheet="1" formatColumns="0" sort="0" autoFilter="0"/>
  <autoFilter ref="A17:A730" xr:uid="{00000000-0009-0000-0000-000002000000}"/>
  <phoneticPr fontId="0" type="noConversion"/>
  <hyperlinks>
    <hyperlink ref="B88" location="'PUB DRAINAGE'!C43" tooltip="CLICK HERE TO GO TO INPUT SHEET" display="'PUB DRAINAGE'!C43" xr:uid="{00000000-0004-0000-0200-000000000000}"/>
    <hyperlink ref="B108" location="'PUB DRAINAGE'!C64" tooltip="CLICK HERE TO GO TO INPUT SHEET" display="'PUB DRAINAGE'!C64" xr:uid="{00000000-0004-0000-0200-000001000000}"/>
    <hyperlink ref="B159" location="'PUB SRF IMP'!C20" tooltip="CLICK HERE TO GO TO INPUT SHEET" display="'PUB SRF IMP'!C20" xr:uid="{00000000-0004-0000-0200-000002000000}"/>
    <hyperlink ref="B179" location="'PUB SRF IMP'!C40" tooltip="CLICK HERE TO GO TO INPUT SHEET" display="'PUB SRF IMP'!C40" xr:uid="{00000000-0004-0000-0200-000003000000}"/>
    <hyperlink ref="B206" location="'PUB SRF IMP'!C67" tooltip="CLICK HERE TO GO TO INPUT SHEET" display="'PUB SRF IMP'!C67" xr:uid="{00000000-0004-0000-0200-000004000000}"/>
    <hyperlink ref="B219" location="'PUB SRF IMP'!C80" tooltip="CLICK HERE TO GO TO INPUT SHEET" display="'PUB SRF IMP'!C80" xr:uid="{00000000-0004-0000-0200-000005000000}"/>
    <hyperlink ref="B269" location="TRAFFIC!C20" tooltip="CLICK HERE TO GO TO INPUT SHEET" display="TRAFFIC!C20" xr:uid="{00000000-0004-0000-0200-000006000000}"/>
    <hyperlink ref="B301" location="'PUB WTR&amp;SWR'!C20" tooltip="CLICK HERE TO GO TO INPUT SHEET" display="'PUB WTR&amp;SWR'!C20" xr:uid="{00000000-0004-0000-0200-000007000000}"/>
    <hyperlink ref="B413" location="'PUB WTR&amp;SWR'!C128" tooltip="CLICK HERE TO GO TO INPUT SHEET" display="'PUB WTR&amp;SWR'!C128" xr:uid="{00000000-0004-0000-0200-000008000000}"/>
    <hyperlink ref="B435" location="'PUB WTR&amp;SWR'!C150" tooltip="CLICK HERE TO GO TO INPUT SHEET" display="'PUB WTR&amp;SWR'!C150" xr:uid="{00000000-0004-0000-0200-000009000000}"/>
    <hyperlink ref="B456" location="'PUB WTR&amp;SWR'!C172" tooltip="CLICK HERE TO GO TO INPUT SHEET" display="'PUB WTR&amp;SWR'!C172" xr:uid="{00000000-0004-0000-0200-00000A000000}"/>
    <hyperlink ref="B559" location="'LANDSCAP&amp;IRRIG'!C45" tooltip="CLICK HERE TO GO TO INPUT SHEET" display="'LANDSCAP&amp;IRRIG'!C45" xr:uid="{00000000-0004-0000-0200-00000B000000}"/>
    <hyperlink ref="B65" location="'PUB DRAINAGE'!C20" tooltip="CLICK HERE TO GO TO INPUT SHEET" display="'PUB DRAINAGE'!C20" xr:uid="{00000000-0004-0000-0200-00000C000000}"/>
    <hyperlink ref="B21" location="EARTHWORK!C20" tooltip="CLICK HERE TO GO TO INPUT SHEET" display="EARTHWORK" xr:uid="{00000000-0004-0000-0200-00000D000000}"/>
    <hyperlink ref="B37" location="EARTHWORK!C36" tooltip="CLICK HERE TO GO TO INPUT SHEET" display="EARTHWORK!C36" xr:uid="{00000000-0004-0000-0200-00000E000000}"/>
    <hyperlink ref="B391" location="'PUB WTR&amp;SWR'!C106" tooltip="CLICK HERE TO GO TO INPUT SHEET" display="'PUB WTR&amp;SWR'!C106" xr:uid="{00000000-0004-0000-0200-00000F000000}"/>
    <hyperlink ref="B534" location="'LANDSCAP&amp;IRRIG'!C20" tooltip="CLICK HERE TO GO TO INPUT SHEET" display="'LANDSCAP&amp;IRRIG'!C20" xr:uid="{00000000-0004-0000-0200-000010000000}"/>
    <hyperlink ref="B488" location="'PUB MISC'!C20" tooltip="CLICK HERE TO GO TO INPUT SHEET" display="'PUB MISC'!C20" xr:uid="{00000000-0004-0000-0200-000011000000}"/>
    <hyperlink ref="AD2" location="'REPORT INSTR'!A1" display="INSTRCTIONS" xr:uid="{00000000-0004-0000-0200-000012000000}"/>
    <hyperlink ref="AD4" location="'BOND EST'!D2" display="BOND ESTIMATE" xr:uid="{00000000-0004-0000-0200-000013000000}"/>
    <hyperlink ref="B7" location="REPORT!B533" display="REPORT!B533" xr:uid="{00000000-0004-0000-0200-000014000000}"/>
    <hyperlink ref="B6" location="REPORT!B487" display="REPORT!B487" xr:uid="{00000000-0004-0000-0200-000015000000}"/>
    <hyperlink ref="B5" location="REPORT!B300" display="REPORT!B300" xr:uid="{00000000-0004-0000-0200-000016000000}"/>
    <hyperlink ref="B4" location="REPORT!B268" display="REPORT!B268" xr:uid="{00000000-0004-0000-0200-000017000000}"/>
    <hyperlink ref="B1" location="REPORT!B19" display="REPORT!B19" xr:uid="{00000000-0004-0000-0200-000018000000}"/>
    <hyperlink ref="B2" location="REPORT!B63" display="REPORT!B63" xr:uid="{00000000-0004-0000-0200-000019000000}"/>
    <hyperlink ref="B3" location="REPORT!B158" display="REPORT!B158" xr:uid="{00000000-0004-0000-0200-00001A000000}"/>
    <hyperlink ref="B601" location="'PVT DRAINAGE &amp; MISC'!C43" tooltip="CLICK HERE TO GO TO INPUT SHEET" display="'PVT DRAINAGE &amp; MISC'!C43" xr:uid="{00000000-0004-0000-0200-00001B000000}"/>
    <hyperlink ref="B622" location="'PVT DRAINAGE &amp; MISC'!C64" tooltip="CLICK HERE TO GO TO INPUT SHEET" display="'PVT DRAINAGE &amp; MISC'!C64" xr:uid="{00000000-0004-0000-0200-00001C000000}"/>
    <hyperlink ref="B578" location="'PVT DRAINAGE &amp; MISC'!C20" tooltip="CLICK HERE TO GO TO INPUT SHEET" display="'PVT DRAINAGE &amp; MISC'!C20" xr:uid="{00000000-0004-0000-0200-00001D000000}"/>
    <hyperlink ref="B8" location="REPORT!B576" display="SECTION 8-PRIVATE DRAINAGE" xr:uid="{00000000-0004-0000-0200-00001E000000}"/>
  </hyperlinks>
  <printOptions horizontalCentered="1"/>
  <pageMargins left="0.44" right="0.16" top="0.76" bottom="0.8" header="0.36" footer="0.5"/>
  <pageSetup scale="48" fitToHeight="3" orientation="portrait" blackAndWhite="1" r:id="rId1"/>
  <headerFooter alignWithMargins="0">
    <oddHeader>&amp;C&amp;"Times New Roman,Bold"&amp;18CITY OF SAN DIEGO CONSTRUCTION COST ESTIMATE</oddHeader>
    <oddFooter>&amp;L&amp;"Times New Roman,Regular"&amp;14&amp;F&amp;C&amp;"Times New Roman,Regular"&amp;14Page &amp;P of &amp;N&amp;R&amp;"Times New Roman,Regular"&amp;14&amp;D</oddFooter>
  </headerFooter>
  <rowBreaks count="2" manualBreakCount="2">
    <brk id="80" min="1" max="31" man="1"/>
    <brk id="156" min="1" max="31"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syncVertical="1" syncRef="A18" transitionEvaluation="1" codeName="Sheet4">
    <pageSetUpPr fitToPage="1"/>
  </sheetPr>
  <dimension ref="A1:AF94"/>
  <sheetViews>
    <sheetView showGridLines="0" zoomScale="55" zoomScaleNormal="55" zoomScaleSheetLayoutView="50" workbookViewId="0">
      <pane ySplit="17" topLeftCell="A18" activePane="bottomLeft" state="frozen"/>
      <selection pane="bottomLeft" activeCell="I1" sqref="D1:I1048576"/>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A10" s="133"/>
      <c r="F10" s="128" t="s">
        <v>234</v>
      </c>
    </row>
    <row r="11" spans="1:32" x14ac:dyDescent="0.15">
      <c r="A11" s="133"/>
    </row>
    <row r="12" spans="1:32" ht="20.25" x14ac:dyDescent="0.15">
      <c r="A12" s="133"/>
      <c r="F12" s="29" t="s">
        <v>278</v>
      </c>
    </row>
    <row r="13" spans="1:32" x14ac:dyDescent="0.15">
      <c r="A13" s="133"/>
      <c r="AB13" s="79"/>
      <c r="AD13" s="79" t="s">
        <v>97</v>
      </c>
      <c r="AE13" s="137">
        <f>AE33+AE57</f>
        <v>0</v>
      </c>
    </row>
    <row r="14" spans="1:32" ht="20.25" x14ac:dyDescent="0.15">
      <c r="A14" s="133"/>
      <c r="F14" s="76" t="str">
        <f>'BOND EST'!C2</f>
        <v>PROJECT NAME</v>
      </c>
      <c r="AB14" s="79"/>
      <c r="AC14" s="82"/>
    </row>
    <row r="15" spans="1:32" x14ac:dyDescent="0.15">
      <c r="C15" s="120"/>
      <c r="AB15" s="79"/>
      <c r="A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12"/>
      <c r="B18" s="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45"/>
    </row>
    <row r="19" spans="1:31" x14ac:dyDescent="0.2">
      <c r="A19" s="138" t="s">
        <v>31</v>
      </c>
      <c r="B19" s="24"/>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44"/>
      <c r="AC19" s="25"/>
      <c r="AD19" s="25"/>
      <c r="AE19" s="26"/>
    </row>
    <row r="20" spans="1:31" x14ac:dyDescent="0.15">
      <c r="A20" s="18" t="s">
        <v>170</v>
      </c>
      <c r="B20" s="108" t="s">
        <v>15</v>
      </c>
      <c r="C20" s="162" t="s">
        <v>8</v>
      </c>
      <c r="D20" s="162"/>
      <c r="E20" s="162"/>
      <c r="F20" s="162"/>
      <c r="G20" s="162"/>
      <c r="H20" s="162"/>
      <c r="I20" s="162" t="s">
        <v>8</v>
      </c>
      <c r="J20" s="162" t="s">
        <v>8</v>
      </c>
      <c r="K20" s="162"/>
      <c r="L20" s="162"/>
      <c r="M20" s="162"/>
      <c r="N20" s="162"/>
      <c r="O20" s="162"/>
      <c r="P20" s="162"/>
      <c r="Q20" s="162"/>
      <c r="R20" s="162"/>
      <c r="S20" s="162"/>
      <c r="T20" s="162"/>
      <c r="U20" s="162"/>
      <c r="V20" s="162"/>
      <c r="W20" s="162"/>
      <c r="X20" s="162"/>
      <c r="Y20" s="162"/>
      <c r="Z20" s="162"/>
      <c r="AA20" s="265"/>
      <c r="AB20" s="110">
        <f>SUM(C20:Y20)</f>
        <v>0</v>
      </c>
      <c r="AC20" s="7">
        <v>0.72</v>
      </c>
      <c r="AD20" s="53"/>
      <c r="AE20" s="48">
        <f>(AB20*AC20)*(1+Z20/100)+AA20</f>
        <v>0</v>
      </c>
    </row>
    <row r="21" spans="1:31" x14ac:dyDescent="0.15">
      <c r="A21" s="18" t="s">
        <v>169</v>
      </c>
      <c r="B21" s="108" t="s">
        <v>168</v>
      </c>
      <c r="C21" s="162" t="s">
        <v>8</v>
      </c>
      <c r="D21" s="162"/>
      <c r="E21" s="162"/>
      <c r="F21" s="162"/>
      <c r="G21" s="162"/>
      <c r="H21" s="162"/>
      <c r="I21" s="162"/>
      <c r="J21" s="162" t="s">
        <v>8</v>
      </c>
      <c r="K21" s="162"/>
      <c r="L21" s="162"/>
      <c r="M21" s="162"/>
      <c r="N21" s="162"/>
      <c r="O21" s="162"/>
      <c r="P21" s="162"/>
      <c r="Q21" s="162"/>
      <c r="R21" s="162"/>
      <c r="S21" s="162"/>
      <c r="T21" s="162"/>
      <c r="U21" s="162"/>
      <c r="V21" s="162"/>
      <c r="W21" s="162"/>
      <c r="X21" s="162"/>
      <c r="Y21" s="162"/>
      <c r="Z21" s="162"/>
      <c r="AA21" s="265" t="s">
        <v>8</v>
      </c>
      <c r="AB21" s="110">
        <f t="shared" ref="AB21:AB32" si="0">SUM(C21:Y21)</f>
        <v>0</v>
      </c>
      <c r="AC21" s="7">
        <v>169.05</v>
      </c>
      <c r="AD21" s="53"/>
      <c r="AE21" s="48">
        <f t="shared" ref="AE21:AE32" si="1">(AB21*AC21)*(1+Z21/100)+AA21</f>
        <v>0</v>
      </c>
    </row>
    <row r="22" spans="1:31" x14ac:dyDescent="0.15">
      <c r="A22" s="18" t="s">
        <v>162</v>
      </c>
      <c r="B22" s="111" t="s">
        <v>168</v>
      </c>
      <c r="C22" s="162" t="s">
        <v>8</v>
      </c>
      <c r="D22" s="162"/>
      <c r="E22" s="162"/>
      <c r="F22" s="162"/>
      <c r="G22" s="162"/>
      <c r="H22" s="162"/>
      <c r="I22" s="162"/>
      <c r="J22" s="162" t="s">
        <v>8</v>
      </c>
      <c r="K22" s="162"/>
      <c r="L22" s="162"/>
      <c r="M22" s="162"/>
      <c r="N22" s="162"/>
      <c r="O22" s="162"/>
      <c r="P22" s="162"/>
      <c r="Q22" s="162"/>
      <c r="R22" s="162"/>
      <c r="S22" s="162"/>
      <c r="T22" s="162"/>
      <c r="U22" s="162"/>
      <c r="V22" s="162"/>
      <c r="W22" s="162"/>
      <c r="X22" s="162"/>
      <c r="Y22" s="162"/>
      <c r="Z22" s="162"/>
      <c r="AA22" s="265" t="s">
        <v>8</v>
      </c>
      <c r="AB22" s="110">
        <f t="shared" si="0"/>
        <v>0</v>
      </c>
      <c r="AC22" s="78">
        <f>IF(AB22&lt;=1000,27.5*1.61,IF(AND(AB22&gt;=1001,AB22&lt;=20000),22*1.61,IF(AND(AB22&gt;=20001,AB22&lt;=100000),16.5*1.61,IF(AND(AB22&gt;=100001,AB22&lt;=350000),17.71,7.15*1.61))))</f>
        <v>44.275000000000006</v>
      </c>
      <c r="AD22" s="53"/>
      <c r="AE22" s="48">
        <f t="shared" si="1"/>
        <v>0</v>
      </c>
    </row>
    <row r="23" spans="1:31" x14ac:dyDescent="0.15">
      <c r="A23" s="18" t="s">
        <v>161</v>
      </c>
      <c r="B23" s="108" t="s">
        <v>168</v>
      </c>
      <c r="C23" s="162" t="s">
        <v>8</v>
      </c>
      <c r="D23" s="162"/>
      <c r="E23" s="162"/>
      <c r="F23" s="162"/>
      <c r="G23" s="162"/>
      <c r="H23" s="162"/>
      <c r="I23" s="162" t="s">
        <v>8</v>
      </c>
      <c r="J23" s="162" t="s">
        <v>8</v>
      </c>
      <c r="K23" s="162"/>
      <c r="L23" s="162"/>
      <c r="M23" s="162"/>
      <c r="N23" s="162"/>
      <c r="O23" s="162"/>
      <c r="P23" s="162"/>
      <c r="Q23" s="162"/>
      <c r="R23" s="162"/>
      <c r="S23" s="162"/>
      <c r="T23" s="162"/>
      <c r="U23" s="162"/>
      <c r="V23" s="162"/>
      <c r="W23" s="162"/>
      <c r="X23" s="162"/>
      <c r="Y23" s="162"/>
      <c r="Z23" s="162"/>
      <c r="AA23" s="265" t="s">
        <v>8</v>
      </c>
      <c r="AB23" s="110">
        <f t="shared" si="0"/>
        <v>0</v>
      </c>
      <c r="AC23" s="78">
        <f>IF(AB23&lt;=1000,20*1.61,IF(AND(AB23&gt;=1001,AB23&lt;=20000),11.5*1.61,IF(AB23&gt;=20001,6.5*1.61)))</f>
        <v>32.200000000000003</v>
      </c>
      <c r="AD23" s="53"/>
      <c r="AE23" s="48">
        <f t="shared" si="1"/>
        <v>0</v>
      </c>
    </row>
    <row r="24" spans="1:31" x14ac:dyDescent="0.15">
      <c r="A24" s="18" t="s">
        <v>163</v>
      </c>
      <c r="B24" s="108" t="s">
        <v>168</v>
      </c>
      <c r="C24" s="162" t="s">
        <v>8</v>
      </c>
      <c r="D24" s="162"/>
      <c r="E24" s="162"/>
      <c r="F24" s="162"/>
      <c r="G24" s="162"/>
      <c r="H24" s="162" t="s">
        <v>8</v>
      </c>
      <c r="I24" s="162"/>
      <c r="J24" s="162" t="s">
        <v>8</v>
      </c>
      <c r="K24" s="162"/>
      <c r="L24" s="162"/>
      <c r="M24" s="162"/>
      <c r="N24" s="162"/>
      <c r="O24" s="162"/>
      <c r="P24" s="162"/>
      <c r="Q24" s="162"/>
      <c r="R24" s="162"/>
      <c r="S24" s="162"/>
      <c r="T24" s="162"/>
      <c r="U24" s="162"/>
      <c r="V24" s="162"/>
      <c r="W24" s="162"/>
      <c r="X24" s="162"/>
      <c r="Y24" s="162"/>
      <c r="Z24" s="162"/>
      <c r="AA24" s="265"/>
      <c r="AB24" s="110">
        <f t="shared" si="0"/>
        <v>0</v>
      </c>
      <c r="AC24" s="78">
        <f>IF(AB24&lt;=1000,28*1.61,IF(AND(AB24&gt;=1001,AB24&lt;=20000),22*1.61,IF(AB24&gt;=20001,12*1.61)))</f>
        <v>45.080000000000005</v>
      </c>
      <c r="AD24" s="53"/>
      <c r="AE24" s="48">
        <f t="shared" si="1"/>
        <v>0</v>
      </c>
    </row>
    <row r="25" spans="1:31" x14ac:dyDescent="0.15">
      <c r="A25" s="18" t="s">
        <v>173</v>
      </c>
      <c r="B25" s="108" t="s">
        <v>6</v>
      </c>
      <c r="C25" s="162" t="s">
        <v>8</v>
      </c>
      <c r="D25" s="162"/>
      <c r="E25" s="162"/>
      <c r="F25" s="162"/>
      <c r="G25" s="162" t="s">
        <v>8</v>
      </c>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7">
        <v>45.08</v>
      </c>
      <c r="AD25" s="53"/>
      <c r="AE25" s="48">
        <f t="shared" si="1"/>
        <v>0</v>
      </c>
    </row>
    <row r="26" spans="1:31" x14ac:dyDescent="0.15">
      <c r="A26" s="18" t="s">
        <v>174</v>
      </c>
      <c r="B26" s="108" t="s">
        <v>6</v>
      </c>
      <c r="C26" s="162"/>
      <c r="D26" s="162"/>
      <c r="E26" s="162"/>
      <c r="F26" s="162" t="s">
        <v>8</v>
      </c>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7">
        <v>48.3</v>
      </c>
      <c r="AD26" s="53"/>
      <c r="AE26" s="48">
        <f t="shared" si="1"/>
        <v>0</v>
      </c>
    </row>
    <row r="27" spans="1:31" x14ac:dyDescent="0.15">
      <c r="A27" s="18" t="s">
        <v>81</v>
      </c>
      <c r="B27" s="108" t="s">
        <v>6</v>
      </c>
      <c r="C27" s="162" t="s">
        <v>8</v>
      </c>
      <c r="D27" s="162"/>
      <c r="E27" s="162" t="s">
        <v>8</v>
      </c>
      <c r="F27" s="162"/>
      <c r="G27" s="162"/>
      <c r="H27" s="162"/>
      <c r="I27" s="162"/>
      <c r="J27" s="162"/>
      <c r="K27" s="162"/>
      <c r="L27" s="162"/>
      <c r="M27" s="162"/>
      <c r="N27" s="162"/>
      <c r="O27" s="162"/>
      <c r="P27" s="162"/>
      <c r="Q27" s="162"/>
      <c r="R27" s="162"/>
      <c r="S27" s="162"/>
      <c r="T27" s="162"/>
      <c r="U27" s="162"/>
      <c r="V27" s="162"/>
      <c r="W27" s="162"/>
      <c r="X27" s="162"/>
      <c r="Y27" s="162"/>
      <c r="Z27" s="162"/>
      <c r="AA27" s="265"/>
      <c r="AB27" s="110">
        <f t="shared" si="0"/>
        <v>0</v>
      </c>
      <c r="AC27" s="7">
        <v>56.35</v>
      </c>
      <c r="AD27" s="53"/>
      <c r="AE27" s="48">
        <f t="shared" si="1"/>
        <v>0</v>
      </c>
    </row>
    <row r="28" spans="1:31" x14ac:dyDescent="0.15">
      <c r="A28" s="18" t="s">
        <v>39</v>
      </c>
      <c r="B28" s="108" t="s">
        <v>7</v>
      </c>
      <c r="C28" s="162" t="s">
        <v>8</v>
      </c>
      <c r="D28" s="162" t="s">
        <v>8</v>
      </c>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4025</v>
      </c>
      <c r="AD28" s="53"/>
      <c r="AE28" s="48">
        <f t="shared" si="1"/>
        <v>0</v>
      </c>
    </row>
    <row r="29" spans="1:31" x14ac:dyDescent="0.15">
      <c r="A29" s="18" t="s">
        <v>178</v>
      </c>
      <c r="B29" s="108" t="s">
        <v>15</v>
      </c>
      <c r="C29" s="162" t="s">
        <v>8</v>
      </c>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7">
        <v>40.25</v>
      </c>
      <c r="AD29" s="53"/>
      <c r="AE29" s="48">
        <f t="shared" si="1"/>
        <v>0</v>
      </c>
    </row>
    <row r="30" spans="1:31" x14ac:dyDescent="0.15">
      <c r="A30" s="103" t="s">
        <v>115</v>
      </c>
      <c r="B30" s="109" t="s">
        <v>79</v>
      </c>
      <c r="C30" s="162" t="s">
        <v>8</v>
      </c>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105">
        <v>0</v>
      </c>
      <c r="AD30" s="53"/>
      <c r="AE30" s="48">
        <f t="shared" si="1"/>
        <v>0</v>
      </c>
    </row>
    <row r="31" spans="1:31" x14ac:dyDescent="0.15">
      <c r="A31" s="103" t="s">
        <v>115</v>
      </c>
      <c r="B31" s="109" t="s">
        <v>79</v>
      </c>
      <c r="C31" s="162" t="s">
        <v>8</v>
      </c>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105">
        <v>0</v>
      </c>
      <c r="AD31" s="53"/>
      <c r="AE31" s="48">
        <f t="shared" si="1"/>
        <v>0</v>
      </c>
    </row>
    <row r="32" spans="1:31" x14ac:dyDescent="0.15">
      <c r="A32" s="103" t="s">
        <v>115</v>
      </c>
      <c r="B32" s="109" t="s">
        <v>79</v>
      </c>
      <c r="C32" s="162" t="s">
        <v>8</v>
      </c>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105">
        <v>0</v>
      </c>
      <c r="AD32" s="53"/>
      <c r="AE32" s="48">
        <f t="shared" si="1"/>
        <v>0</v>
      </c>
    </row>
    <row r="33" spans="1:31" x14ac:dyDescent="0.15">
      <c r="B33" s="9"/>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269"/>
      <c r="AB33" s="139"/>
      <c r="AD33" s="65" t="s">
        <v>84</v>
      </c>
      <c r="AE33" s="13">
        <f>SUM(AE20:AE32)</f>
        <v>0</v>
      </c>
    </row>
    <row r="34" spans="1:31" x14ac:dyDescent="0.15">
      <c r="A34" s="19"/>
      <c r="B34" s="9"/>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270"/>
      <c r="AB34" s="115"/>
      <c r="AC34" s="20"/>
      <c r="AD34" s="20"/>
      <c r="AE34" s="22"/>
    </row>
    <row r="35" spans="1:31" x14ac:dyDescent="0.15">
      <c r="A35" s="23" t="s">
        <v>171</v>
      </c>
      <c r="B35" s="24"/>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271"/>
      <c r="AB35" s="117"/>
      <c r="AC35" s="25"/>
      <c r="AD35" s="25"/>
      <c r="AE35" s="26"/>
    </row>
    <row r="36" spans="1:31" x14ac:dyDescent="0.15">
      <c r="A36" s="27" t="s">
        <v>157</v>
      </c>
      <c r="B36" s="111" t="s">
        <v>7</v>
      </c>
      <c r="C36" s="162" t="s">
        <v>8</v>
      </c>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ref="AB36:AB56" si="2">SUM(C36:Y36)</f>
        <v>0</v>
      </c>
      <c r="AC36" s="7">
        <v>1.82</v>
      </c>
      <c r="AD36" s="54"/>
      <c r="AE36" s="48">
        <f t="shared" ref="AE36:AE56" si="3">(AB36*AC36)*(1+Z36/100)+AA36</f>
        <v>0</v>
      </c>
    </row>
    <row r="37" spans="1:31" x14ac:dyDescent="0.15">
      <c r="A37" s="18" t="s">
        <v>33</v>
      </c>
      <c r="B37" s="108" t="s">
        <v>15</v>
      </c>
      <c r="C37" s="162" t="s">
        <v>8</v>
      </c>
      <c r="D37" s="162" t="s">
        <v>8</v>
      </c>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0">
        <f t="shared" si="2"/>
        <v>0</v>
      </c>
      <c r="AC37" s="7">
        <v>0.66</v>
      </c>
      <c r="AD37" s="53"/>
      <c r="AE37" s="48">
        <f t="shared" si="3"/>
        <v>0</v>
      </c>
    </row>
    <row r="38" spans="1:31" x14ac:dyDescent="0.15">
      <c r="A38" s="18" t="s">
        <v>32</v>
      </c>
      <c r="B38" s="108" t="s">
        <v>15</v>
      </c>
      <c r="C38" s="162" t="s">
        <v>8</v>
      </c>
      <c r="D38" s="162"/>
      <c r="E38" s="162" t="s">
        <v>8</v>
      </c>
      <c r="F38" s="162"/>
      <c r="G38" s="162"/>
      <c r="H38" s="162"/>
      <c r="I38" s="162"/>
      <c r="J38" s="162"/>
      <c r="K38" s="162"/>
      <c r="L38" s="162"/>
      <c r="M38" s="162"/>
      <c r="N38" s="162"/>
      <c r="O38" s="162"/>
      <c r="P38" s="162"/>
      <c r="Q38" s="162"/>
      <c r="R38" s="162"/>
      <c r="S38" s="162"/>
      <c r="T38" s="162"/>
      <c r="U38" s="162"/>
      <c r="V38" s="162"/>
      <c r="W38" s="162"/>
      <c r="X38" s="162"/>
      <c r="Y38" s="162"/>
      <c r="Z38" s="162"/>
      <c r="AA38" s="265"/>
      <c r="AB38" s="110">
        <f t="shared" si="2"/>
        <v>0</v>
      </c>
      <c r="AC38" s="7">
        <v>0.46</v>
      </c>
      <c r="AD38" s="53"/>
      <c r="AE38" s="48">
        <f t="shared" si="3"/>
        <v>0</v>
      </c>
    </row>
    <row r="39" spans="1:31" x14ac:dyDescent="0.15">
      <c r="A39" s="18" t="s">
        <v>34</v>
      </c>
      <c r="B39" s="108" t="s">
        <v>7</v>
      </c>
      <c r="C39" s="162" t="s">
        <v>8</v>
      </c>
      <c r="D39" s="162"/>
      <c r="E39" s="162"/>
      <c r="F39" s="162" t="s">
        <v>8</v>
      </c>
      <c r="G39" s="162"/>
      <c r="H39" s="162"/>
      <c r="I39" s="162"/>
      <c r="J39" s="162"/>
      <c r="K39" s="162"/>
      <c r="L39" s="162"/>
      <c r="M39" s="162"/>
      <c r="N39" s="162"/>
      <c r="O39" s="162"/>
      <c r="P39" s="162"/>
      <c r="Q39" s="162"/>
      <c r="R39" s="162"/>
      <c r="S39" s="162"/>
      <c r="T39" s="162"/>
      <c r="U39" s="162"/>
      <c r="V39" s="162"/>
      <c r="W39" s="162"/>
      <c r="X39" s="162"/>
      <c r="Y39" s="162"/>
      <c r="Z39" s="162"/>
      <c r="AA39" s="265"/>
      <c r="AB39" s="110">
        <f t="shared" si="2"/>
        <v>0</v>
      </c>
      <c r="AC39" s="7">
        <v>8.25</v>
      </c>
      <c r="AD39" s="53"/>
      <c r="AE39" s="48">
        <f t="shared" si="3"/>
        <v>0</v>
      </c>
    </row>
    <row r="40" spans="1:31" x14ac:dyDescent="0.15">
      <c r="A40" s="18" t="s">
        <v>35</v>
      </c>
      <c r="B40" s="108" t="s">
        <v>6</v>
      </c>
      <c r="C40" s="162" t="s">
        <v>8</v>
      </c>
      <c r="D40" s="162"/>
      <c r="E40" s="162"/>
      <c r="F40" s="162"/>
      <c r="G40" s="162" t="s">
        <v>8</v>
      </c>
      <c r="H40" s="162"/>
      <c r="I40" s="162"/>
      <c r="J40" s="162"/>
      <c r="K40" s="162"/>
      <c r="L40" s="162"/>
      <c r="M40" s="162"/>
      <c r="N40" s="162"/>
      <c r="O40" s="162"/>
      <c r="P40" s="162"/>
      <c r="Q40" s="162"/>
      <c r="R40" s="162"/>
      <c r="S40" s="162"/>
      <c r="T40" s="162"/>
      <c r="U40" s="162"/>
      <c r="V40" s="162"/>
      <c r="W40" s="162"/>
      <c r="X40" s="162"/>
      <c r="Y40" s="162"/>
      <c r="Z40" s="162"/>
      <c r="AA40" s="265"/>
      <c r="AB40" s="110">
        <f t="shared" si="2"/>
        <v>0</v>
      </c>
      <c r="AC40" s="7">
        <v>2.64</v>
      </c>
      <c r="AD40" s="53"/>
      <c r="AE40" s="48">
        <f t="shared" si="3"/>
        <v>0</v>
      </c>
    </row>
    <row r="41" spans="1:31" x14ac:dyDescent="0.15">
      <c r="A41" s="18" t="s">
        <v>36</v>
      </c>
      <c r="B41" s="108" t="s">
        <v>6</v>
      </c>
      <c r="C41" s="162" t="s">
        <v>8</v>
      </c>
      <c r="D41" s="162"/>
      <c r="E41" s="162"/>
      <c r="F41" s="162"/>
      <c r="G41" s="162"/>
      <c r="H41" s="162" t="s">
        <v>8</v>
      </c>
      <c r="I41" s="162"/>
      <c r="J41" s="162"/>
      <c r="K41" s="162"/>
      <c r="L41" s="162"/>
      <c r="M41" s="162"/>
      <c r="N41" s="162"/>
      <c r="O41" s="162"/>
      <c r="P41" s="162"/>
      <c r="Q41" s="162"/>
      <c r="R41" s="162"/>
      <c r="S41" s="162"/>
      <c r="T41" s="162"/>
      <c r="U41" s="162"/>
      <c r="V41" s="162"/>
      <c r="W41" s="162"/>
      <c r="X41" s="162"/>
      <c r="Y41" s="162"/>
      <c r="Z41" s="162"/>
      <c r="AA41" s="265"/>
      <c r="AB41" s="110">
        <f t="shared" si="2"/>
        <v>0</v>
      </c>
      <c r="AC41" s="7">
        <v>3.71</v>
      </c>
      <c r="AD41" s="53"/>
      <c r="AE41" s="48">
        <f t="shared" si="3"/>
        <v>0</v>
      </c>
    </row>
    <row r="42" spans="1:31" x14ac:dyDescent="0.15">
      <c r="A42" s="18" t="s">
        <v>37</v>
      </c>
      <c r="B42" s="108" t="s">
        <v>15</v>
      </c>
      <c r="C42" s="162" t="s">
        <v>8</v>
      </c>
      <c r="D42" s="162"/>
      <c r="E42" s="162"/>
      <c r="F42" s="162"/>
      <c r="G42" s="162"/>
      <c r="H42" s="162"/>
      <c r="I42" s="162" t="s">
        <v>8</v>
      </c>
      <c r="J42" s="162"/>
      <c r="K42" s="162"/>
      <c r="L42" s="162"/>
      <c r="M42" s="162"/>
      <c r="N42" s="162"/>
      <c r="O42" s="162"/>
      <c r="P42" s="162"/>
      <c r="Q42" s="162"/>
      <c r="R42" s="162"/>
      <c r="S42" s="162"/>
      <c r="T42" s="162"/>
      <c r="U42" s="162"/>
      <c r="V42" s="162"/>
      <c r="W42" s="162"/>
      <c r="X42" s="162"/>
      <c r="Y42" s="162"/>
      <c r="Z42" s="162"/>
      <c r="AA42" s="265"/>
      <c r="AB42" s="110">
        <f t="shared" si="2"/>
        <v>0</v>
      </c>
      <c r="AC42" s="7">
        <v>0.66</v>
      </c>
      <c r="AD42" s="53"/>
      <c r="AE42" s="48">
        <f t="shared" si="3"/>
        <v>0</v>
      </c>
    </row>
    <row r="43" spans="1:31" x14ac:dyDescent="0.15">
      <c r="A43" s="18" t="s">
        <v>38</v>
      </c>
      <c r="B43" s="108" t="s">
        <v>15</v>
      </c>
      <c r="C43" s="162" t="s">
        <v>8</v>
      </c>
      <c r="D43" s="162"/>
      <c r="E43" s="162"/>
      <c r="F43" s="162"/>
      <c r="G43" s="162"/>
      <c r="H43" s="162"/>
      <c r="I43" s="162"/>
      <c r="J43" s="162" t="s">
        <v>8</v>
      </c>
      <c r="K43" s="162"/>
      <c r="L43" s="162"/>
      <c r="M43" s="162"/>
      <c r="N43" s="162"/>
      <c r="O43" s="162"/>
      <c r="P43" s="162"/>
      <c r="Q43" s="162"/>
      <c r="R43" s="162"/>
      <c r="S43" s="162"/>
      <c r="T43" s="162"/>
      <c r="U43" s="162"/>
      <c r="V43" s="162"/>
      <c r="W43" s="162"/>
      <c r="X43" s="162"/>
      <c r="Y43" s="162"/>
      <c r="Z43" s="162"/>
      <c r="AA43" s="265"/>
      <c r="AB43" s="110">
        <f t="shared" si="2"/>
        <v>0</v>
      </c>
      <c r="AC43" s="7">
        <v>0.33</v>
      </c>
      <c r="AD43" s="53"/>
      <c r="AE43" s="48">
        <f t="shared" si="3"/>
        <v>0</v>
      </c>
    </row>
    <row r="44" spans="1:31" x14ac:dyDescent="0.15">
      <c r="A44" s="5" t="s">
        <v>175</v>
      </c>
      <c r="B44" s="108" t="s">
        <v>15</v>
      </c>
      <c r="C44" s="162" t="s">
        <v>8</v>
      </c>
      <c r="D44" s="162"/>
      <c r="E44" s="162"/>
      <c r="F44" s="162"/>
      <c r="G44" s="162"/>
      <c r="H44" s="162"/>
      <c r="I44" s="162" t="s">
        <v>8</v>
      </c>
      <c r="J44" s="162"/>
      <c r="K44" s="162"/>
      <c r="L44" s="162"/>
      <c r="M44" s="162"/>
      <c r="N44" s="162"/>
      <c r="O44" s="162"/>
      <c r="P44" s="162"/>
      <c r="Q44" s="162"/>
      <c r="R44" s="162"/>
      <c r="S44" s="162"/>
      <c r="T44" s="162"/>
      <c r="U44" s="162"/>
      <c r="V44" s="162"/>
      <c r="W44" s="162"/>
      <c r="X44" s="162"/>
      <c r="Y44" s="162"/>
      <c r="Z44" s="162"/>
      <c r="AA44" s="265"/>
      <c r="AB44" s="110">
        <f t="shared" si="2"/>
        <v>0</v>
      </c>
      <c r="AC44" s="7">
        <v>0.5</v>
      </c>
      <c r="AD44" s="53"/>
      <c r="AE44" s="48">
        <f t="shared" si="3"/>
        <v>0</v>
      </c>
    </row>
    <row r="45" spans="1:31" x14ac:dyDescent="0.15">
      <c r="A45" s="5" t="s">
        <v>240</v>
      </c>
      <c r="B45" s="108" t="s">
        <v>15</v>
      </c>
      <c r="C45" s="162" t="s">
        <v>8</v>
      </c>
      <c r="D45" s="162"/>
      <c r="E45" s="162"/>
      <c r="F45" s="162"/>
      <c r="G45" s="162"/>
      <c r="H45" s="162" t="s">
        <v>8</v>
      </c>
      <c r="I45" s="162"/>
      <c r="J45" s="162"/>
      <c r="K45" s="162"/>
      <c r="L45" s="162"/>
      <c r="M45" s="162"/>
      <c r="N45" s="162"/>
      <c r="O45" s="162"/>
      <c r="P45" s="162"/>
      <c r="Q45" s="162"/>
      <c r="R45" s="162"/>
      <c r="S45" s="162"/>
      <c r="T45" s="162"/>
      <c r="U45" s="162"/>
      <c r="V45" s="162"/>
      <c r="W45" s="162"/>
      <c r="X45" s="162"/>
      <c r="Y45" s="162"/>
      <c r="Z45" s="162"/>
      <c r="AA45" s="265"/>
      <c r="AB45" s="110">
        <f>SUM(C45:Y45)</f>
        <v>0</v>
      </c>
      <c r="AC45" s="7">
        <v>8.66</v>
      </c>
      <c r="AD45" s="53"/>
      <c r="AE45" s="48">
        <f>(AB45*AC45)*(1+Z45/100)+AA45</f>
        <v>0</v>
      </c>
    </row>
    <row r="46" spans="1:31" x14ac:dyDescent="0.15">
      <c r="A46" s="5" t="s">
        <v>156</v>
      </c>
      <c r="B46" s="108" t="s">
        <v>7</v>
      </c>
      <c r="C46" s="162" t="s">
        <v>8</v>
      </c>
      <c r="D46" s="162"/>
      <c r="E46" s="162"/>
      <c r="F46" s="162"/>
      <c r="G46" s="162" t="s">
        <v>8</v>
      </c>
      <c r="H46" s="162"/>
      <c r="I46" s="162"/>
      <c r="J46" s="162"/>
      <c r="K46" s="162"/>
      <c r="L46" s="162"/>
      <c r="M46" s="162"/>
      <c r="N46" s="162"/>
      <c r="O46" s="162"/>
      <c r="P46" s="162"/>
      <c r="Q46" s="162"/>
      <c r="R46" s="162"/>
      <c r="S46" s="162"/>
      <c r="T46" s="162"/>
      <c r="U46" s="162"/>
      <c r="V46" s="162"/>
      <c r="W46" s="162"/>
      <c r="X46" s="162"/>
      <c r="Y46" s="162"/>
      <c r="Z46" s="162"/>
      <c r="AA46" s="265"/>
      <c r="AB46" s="110">
        <f>SUM(C46:Y46)</f>
        <v>0</v>
      </c>
      <c r="AC46" s="7">
        <v>825</v>
      </c>
      <c r="AD46" s="53"/>
      <c r="AE46" s="48">
        <f>(AB46*AC46)*(1+Z46/100)+AA46</f>
        <v>0</v>
      </c>
    </row>
    <row r="47" spans="1:31" x14ac:dyDescent="0.15">
      <c r="A47" s="5" t="s">
        <v>172</v>
      </c>
      <c r="B47" s="108" t="s">
        <v>7</v>
      </c>
      <c r="C47" s="162" t="s">
        <v>8</v>
      </c>
      <c r="D47" s="162"/>
      <c r="E47" s="162"/>
      <c r="F47" s="162" t="s">
        <v>8</v>
      </c>
      <c r="G47" s="162"/>
      <c r="H47" s="162"/>
      <c r="I47" s="162"/>
      <c r="J47" s="162"/>
      <c r="K47" s="162"/>
      <c r="L47" s="162"/>
      <c r="M47" s="162"/>
      <c r="N47" s="162"/>
      <c r="O47" s="162"/>
      <c r="P47" s="162"/>
      <c r="Q47" s="162"/>
      <c r="R47" s="162"/>
      <c r="S47" s="162"/>
      <c r="T47" s="162"/>
      <c r="U47" s="162"/>
      <c r="V47" s="162"/>
      <c r="W47" s="162"/>
      <c r="X47" s="162"/>
      <c r="Y47" s="162"/>
      <c r="Z47" s="162"/>
      <c r="AA47" s="265"/>
      <c r="AB47" s="110">
        <f>SUM(C47:Y47)</f>
        <v>0</v>
      </c>
      <c r="AC47" s="7">
        <v>247.5</v>
      </c>
      <c r="AD47" s="53"/>
      <c r="AE47" s="48">
        <f t="shared" si="3"/>
        <v>0</v>
      </c>
    </row>
    <row r="48" spans="1:31" x14ac:dyDescent="0.15">
      <c r="A48" s="5" t="s">
        <v>305</v>
      </c>
      <c r="B48" s="108" t="s">
        <v>7</v>
      </c>
      <c r="C48" s="319" t="s">
        <v>8</v>
      </c>
      <c r="D48" s="319"/>
      <c r="E48" s="319" t="s">
        <v>8</v>
      </c>
      <c r="F48" s="319"/>
      <c r="G48" s="319"/>
      <c r="H48" s="319"/>
      <c r="I48" s="319"/>
      <c r="J48" s="319"/>
      <c r="K48" s="319"/>
      <c r="L48" s="319"/>
      <c r="M48" s="319"/>
      <c r="N48" s="319"/>
      <c r="O48" s="319"/>
      <c r="P48" s="319"/>
      <c r="Q48" s="319"/>
      <c r="R48" s="319"/>
      <c r="S48" s="319"/>
      <c r="T48" s="319"/>
      <c r="U48" s="319"/>
      <c r="V48" s="319"/>
      <c r="W48" s="319"/>
      <c r="X48" s="319"/>
      <c r="Y48" s="319"/>
      <c r="Z48" s="319"/>
      <c r="AA48" s="320"/>
      <c r="AB48" s="110">
        <f t="shared" si="2"/>
        <v>0</v>
      </c>
      <c r="AC48" s="321">
        <v>165</v>
      </c>
      <c r="AD48" s="53"/>
      <c r="AE48" s="48">
        <f t="shared" si="3"/>
        <v>0</v>
      </c>
    </row>
    <row r="49" spans="1:31" x14ac:dyDescent="0.15">
      <c r="A49" s="5" t="s">
        <v>177</v>
      </c>
      <c r="B49" s="317" t="s">
        <v>44</v>
      </c>
      <c r="C49" s="162" t="s">
        <v>8</v>
      </c>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0">
        <f t="shared" si="2"/>
        <v>0</v>
      </c>
      <c r="AC49" s="7">
        <v>0</v>
      </c>
      <c r="AD49" s="53"/>
      <c r="AE49" s="48">
        <f t="shared" si="3"/>
        <v>0</v>
      </c>
    </row>
    <row r="50" spans="1:31" x14ac:dyDescent="0.15">
      <c r="A50" s="103" t="s">
        <v>115</v>
      </c>
      <c r="B50" s="109" t="s">
        <v>79</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0">
        <f>SUM(C50:Y50)</f>
        <v>0</v>
      </c>
      <c r="AC50" s="105">
        <v>0</v>
      </c>
      <c r="AD50" s="53"/>
      <c r="AE50" s="48">
        <f t="shared" si="3"/>
        <v>0</v>
      </c>
    </row>
    <row r="51" spans="1:31" x14ac:dyDescent="0.15">
      <c r="A51" s="103" t="s">
        <v>115</v>
      </c>
      <c r="B51" s="109" t="s">
        <v>79</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0">
        <f t="shared" si="2"/>
        <v>0</v>
      </c>
      <c r="AC51" s="105">
        <v>0</v>
      </c>
      <c r="AD51" s="53"/>
      <c r="AE51" s="48">
        <f t="shared" si="3"/>
        <v>0</v>
      </c>
    </row>
    <row r="52" spans="1:31" x14ac:dyDescent="0.15">
      <c r="A52" s="103" t="s">
        <v>115</v>
      </c>
      <c r="B52" s="109" t="s">
        <v>79</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0">
        <f t="shared" si="2"/>
        <v>0</v>
      </c>
      <c r="AC52" s="105">
        <v>0</v>
      </c>
      <c r="AD52" s="53"/>
      <c r="AE52" s="48">
        <f t="shared" si="3"/>
        <v>0</v>
      </c>
    </row>
    <row r="53" spans="1:31" x14ac:dyDescent="0.15">
      <c r="A53" s="103" t="s">
        <v>115</v>
      </c>
      <c r="B53" s="109" t="s">
        <v>79</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0">
        <f t="shared" si="2"/>
        <v>0</v>
      </c>
      <c r="AC53" s="105">
        <v>0</v>
      </c>
      <c r="AD53" s="53"/>
      <c r="AE53" s="48">
        <f t="shared" si="3"/>
        <v>0</v>
      </c>
    </row>
    <row r="54" spans="1:31" x14ac:dyDescent="0.15">
      <c r="A54" s="103" t="s">
        <v>115</v>
      </c>
      <c r="B54" s="109" t="s">
        <v>79</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0">
        <f t="shared" si="2"/>
        <v>0</v>
      </c>
      <c r="AC54" s="105">
        <v>0</v>
      </c>
      <c r="AD54" s="53"/>
      <c r="AE54" s="48">
        <f t="shared" si="3"/>
        <v>0</v>
      </c>
    </row>
    <row r="55" spans="1:31" x14ac:dyDescent="0.15">
      <c r="A55" s="103" t="s">
        <v>115</v>
      </c>
      <c r="B55" s="109" t="s">
        <v>79</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0">
        <f t="shared" si="2"/>
        <v>0</v>
      </c>
      <c r="AC55" s="105">
        <v>0</v>
      </c>
      <c r="AD55" s="53"/>
      <c r="AE55" s="48">
        <f t="shared" si="3"/>
        <v>0</v>
      </c>
    </row>
    <row r="56" spans="1:31" x14ac:dyDescent="0.15">
      <c r="A56" s="103" t="s">
        <v>115</v>
      </c>
      <c r="B56" s="109" t="s">
        <v>79</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0">
        <f t="shared" si="2"/>
        <v>0</v>
      </c>
      <c r="AC56" s="105">
        <v>0</v>
      </c>
      <c r="AD56" s="53"/>
      <c r="AE56" s="48">
        <f t="shared" si="3"/>
        <v>0</v>
      </c>
    </row>
    <row r="57" spans="1:31" x14ac:dyDescent="0.15">
      <c r="AD57" s="65" t="s">
        <v>84</v>
      </c>
      <c r="AE57" s="13">
        <f>SUM(AE36:AE56)</f>
        <v>0</v>
      </c>
    </row>
    <row r="58" spans="1:31" x14ac:dyDescent="0.15">
      <c r="AE58" s="28"/>
    </row>
    <row r="59" spans="1:31" x14ac:dyDescent="0.15">
      <c r="AE59" s="28"/>
    </row>
    <row r="60" spans="1:31" x14ac:dyDescent="0.15">
      <c r="AE60" s="28"/>
    </row>
    <row r="61" spans="1:31" x14ac:dyDescent="0.15">
      <c r="AE61" s="28"/>
    </row>
    <row r="62" spans="1:31" x14ac:dyDescent="0.15">
      <c r="AE62" s="28"/>
    </row>
    <row r="63" spans="1:31" x14ac:dyDescent="0.15">
      <c r="AE63" s="28"/>
    </row>
    <row r="64" spans="1:31" x14ac:dyDescent="0.15">
      <c r="AE64" s="28"/>
    </row>
    <row r="65" spans="31:31" x14ac:dyDescent="0.15">
      <c r="AE65" s="28"/>
    </row>
    <row r="66" spans="31:31" x14ac:dyDescent="0.15">
      <c r="AE66" s="28"/>
    </row>
    <row r="67" spans="31:31" x14ac:dyDescent="0.15">
      <c r="AE67" s="28"/>
    </row>
    <row r="68" spans="31:31" x14ac:dyDescent="0.15">
      <c r="AE68" s="28"/>
    </row>
    <row r="69" spans="31:31" x14ac:dyDescent="0.15">
      <c r="AE69" s="28"/>
    </row>
    <row r="70" spans="31:31" x14ac:dyDescent="0.15">
      <c r="AE70" s="28"/>
    </row>
    <row r="71" spans="31:31" x14ac:dyDescent="0.15">
      <c r="AE71" s="28"/>
    </row>
    <row r="72" spans="31:31" x14ac:dyDescent="0.15">
      <c r="AE72" s="28"/>
    </row>
    <row r="73" spans="31:31" x14ac:dyDescent="0.15">
      <c r="AE73" s="28"/>
    </row>
    <row r="74" spans="31:31" x14ac:dyDescent="0.15">
      <c r="AE74" s="28"/>
    </row>
    <row r="75" spans="31:31" x14ac:dyDescent="0.15">
      <c r="AE75" s="28"/>
    </row>
    <row r="76" spans="31:31" x14ac:dyDescent="0.15">
      <c r="AE76" s="28"/>
    </row>
    <row r="77" spans="31:31" x14ac:dyDescent="0.15">
      <c r="AE77" s="28"/>
    </row>
    <row r="78" spans="31:31" x14ac:dyDescent="0.15">
      <c r="AE78" s="28"/>
    </row>
    <row r="79" spans="31:31" x14ac:dyDescent="0.15">
      <c r="AE79" s="28"/>
    </row>
    <row r="80" spans="31:31" x14ac:dyDescent="0.15">
      <c r="AE80" s="28"/>
    </row>
    <row r="81" spans="31:31" x14ac:dyDescent="0.15">
      <c r="AE81" s="28"/>
    </row>
    <row r="82" spans="31:31" x14ac:dyDescent="0.15">
      <c r="AE82" s="28"/>
    </row>
    <row r="83" spans="31:31" x14ac:dyDescent="0.15">
      <c r="AE83" s="28"/>
    </row>
    <row r="84" spans="31:31" x14ac:dyDescent="0.15">
      <c r="AE84" s="28"/>
    </row>
    <row r="85" spans="31:31" x14ac:dyDescent="0.15">
      <c r="AE85" s="28"/>
    </row>
    <row r="86" spans="31:31" x14ac:dyDescent="0.15">
      <c r="AE86" s="28"/>
    </row>
    <row r="87" spans="31:31" x14ac:dyDescent="0.15">
      <c r="AE87" s="28"/>
    </row>
    <row r="88" spans="31:31" x14ac:dyDescent="0.15">
      <c r="AE88" s="28"/>
    </row>
    <row r="89" spans="31:31" x14ac:dyDescent="0.15">
      <c r="AE89" s="28"/>
    </row>
    <row r="90" spans="31:31" x14ac:dyDescent="0.15">
      <c r="AE90" s="28"/>
    </row>
    <row r="91" spans="31:31" x14ac:dyDescent="0.15">
      <c r="AE91" s="28"/>
    </row>
    <row r="92" spans="31:31" x14ac:dyDescent="0.15">
      <c r="AE92" s="28"/>
    </row>
    <row r="93" spans="31:31" x14ac:dyDescent="0.15">
      <c r="AE93" s="28"/>
    </row>
    <row r="94" spans="31:31" x14ac:dyDescent="0.15">
      <c r="AE94" s="28"/>
    </row>
  </sheetData>
  <sheetProtection password="C923" sheet="1" formatColumns="0"/>
  <phoneticPr fontId="0" type="noConversion"/>
  <hyperlinks>
    <hyperlink ref="A2" location="DRAINAGE!A1" display="DRAINAGE" xr:uid="{00000000-0004-0000-0300-000000000000}"/>
    <hyperlink ref="A3" location="'SRF IMP'!A1" display="SURFACE IMPROVEMENTS" xr:uid="{00000000-0004-0000-0300-000001000000}"/>
    <hyperlink ref="A6" location="TRAFFIC!C20" display="PUBLIC TRAFFIC" xr:uid="{00000000-0004-0000-0300-000002000000}"/>
    <hyperlink ref="A4" location="'WTR&amp;SWR'!A1" display="WATER &amp; WASTEWATER" xr:uid="{00000000-0004-0000-0300-000003000000}"/>
    <hyperlink ref="A5" location="' MISC'!A1" display="MISCELLANEOUS" xr:uid="{00000000-0004-0000-0300-000004000000}"/>
    <hyperlink ref="A7" location="'LANDSCAPE&amp;IRRIG'!A1" display="LANDSCAPE &amp; IRRIGATION" xr:uid="{00000000-0004-0000-0300-000005000000}"/>
    <hyperlink ref="F3" location="REPORT!A1" display="BOND ESTIMATE" xr:uid="{00000000-0004-0000-0300-000006000000}"/>
    <hyperlink ref="A1" location="EARTHWORK!C20" display="EARTHWORK" xr:uid="{00000000-0004-0000-0300-000007000000}"/>
    <hyperlink ref="F7" location="'BOND EST'!D2" display="BOND ESTIMATE" xr:uid="{00000000-0004-0000-0300-000008000000}"/>
    <hyperlink ref="A8" location="'PVT DRAINAGE'!A1" display="'PVT DRAINAGE'!A1" xr:uid="{00000000-0004-0000-0300-000009000000}"/>
  </hyperlinks>
  <printOptions horizontalCentered="1"/>
  <pageMargins left="0.25" right="0.25" top="0.79" bottom="0.8" header="0.17" footer="0.5"/>
  <pageSetup paperSize="3" scale="59" orientation="landscape" blackAndWhite="1" r:id="rId1"/>
  <headerFooter alignWithMargins="0">
    <oddFooter>&amp;L&amp;"Times New Roman,Regular"&amp;F&amp;R&amp;"Times New Roman,Regular"&amp;D</oddFooter>
  </headerFooter>
  <rowBreaks count="1" manualBreakCount="1">
    <brk id="33" max="2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syncVertical="1" syncRef="A92" transitionEvaluation="1" codeName="Sheet5">
    <pageSetUpPr fitToPage="1"/>
  </sheetPr>
  <dimension ref="A1:AF120"/>
  <sheetViews>
    <sheetView showGridLines="0" zoomScale="55" zoomScaleNormal="55" zoomScaleSheetLayoutView="50" workbookViewId="0">
      <pane ySplit="17" topLeftCell="A92" activePane="bottomLeft" state="frozenSplit"/>
      <selection pane="bottomLeft" activeCell="A64" sqref="A64"/>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A10" s="133"/>
      <c r="F10" s="128" t="s">
        <v>425</v>
      </c>
    </row>
    <row r="11" spans="1:32" x14ac:dyDescent="0.15">
      <c r="A11" s="133"/>
    </row>
    <row r="12" spans="1:32" ht="20.25" x14ac:dyDescent="0.15">
      <c r="A12" s="133"/>
      <c r="F12" s="29" t="str">
        <f>EARTHWORK!F12</f>
        <v>QUANTITY INPUT</v>
      </c>
    </row>
    <row r="13" spans="1:32" x14ac:dyDescent="0.15">
      <c r="A13" s="133"/>
      <c r="AB13" s="79"/>
      <c r="AD13" s="79" t="s">
        <v>93</v>
      </c>
      <c r="AE13" s="135">
        <f>AE40+AE61+AE108</f>
        <v>0</v>
      </c>
    </row>
    <row r="14" spans="1:32" ht="20.25" x14ac:dyDescent="0.15">
      <c r="A14" s="133"/>
      <c r="F14" s="76" t="str">
        <f>'BOND EST'!C2</f>
        <v>PROJECT NAME</v>
      </c>
      <c r="AB14" s="79"/>
      <c r="AC14" s="120"/>
    </row>
    <row r="15" spans="1:32" ht="15.75" customHeight="1" x14ac:dyDescent="0.15">
      <c r="A15" s="133"/>
      <c r="B15" s="120"/>
      <c r="C15" s="120"/>
      <c r="F15" s="76"/>
      <c r="AB15" s="79"/>
      <c r="A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3"/>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7"/>
      <c r="AC18" s="58"/>
      <c r="AD18" s="58"/>
      <c r="AE18" s="58"/>
    </row>
    <row r="19" spans="1:31" x14ac:dyDescent="0.15">
      <c r="A19" s="23" t="s">
        <v>426</v>
      </c>
      <c r="B19" s="14"/>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59"/>
      <c r="AC19" s="13"/>
      <c r="AD19" s="15"/>
      <c r="AE19" s="13"/>
    </row>
    <row r="20" spans="1:31" x14ac:dyDescent="0.15">
      <c r="A20" s="17" t="s">
        <v>12</v>
      </c>
      <c r="B20" s="108" t="s">
        <v>6</v>
      </c>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265"/>
      <c r="AB20" s="110">
        <f>SUM(C20:Y20)</f>
        <v>0</v>
      </c>
      <c r="AC20" s="7">
        <v>123.5</v>
      </c>
      <c r="AD20" s="53"/>
      <c r="AE20" s="48">
        <f>(AB20*AC20)*(1+Z20/100)+AA20</f>
        <v>0</v>
      </c>
    </row>
    <row r="21" spans="1:31" x14ac:dyDescent="0.15">
      <c r="A21" s="18" t="s">
        <v>13</v>
      </c>
      <c r="B21" s="108" t="s">
        <v>6</v>
      </c>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65"/>
      <c r="AB21" s="110">
        <f t="shared" ref="AB21:AB39" si="0">SUM(C21:Y21)</f>
        <v>0</v>
      </c>
      <c r="AC21" s="7">
        <v>143</v>
      </c>
      <c r="AD21" s="53"/>
      <c r="AE21" s="48">
        <f t="shared" ref="AE21:AE39" si="1">(AB21*AC21)*(1+Z21/100)+AA21</f>
        <v>0</v>
      </c>
    </row>
    <row r="22" spans="1:31" x14ac:dyDescent="0.15">
      <c r="A22" s="18" t="s">
        <v>14</v>
      </c>
      <c r="B22" s="108" t="s">
        <v>6</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0">
        <f t="shared" si="0"/>
        <v>0</v>
      </c>
      <c r="AC22" s="7">
        <v>156</v>
      </c>
      <c r="AD22" s="53"/>
      <c r="AE22" s="48">
        <f t="shared" si="1"/>
        <v>0</v>
      </c>
    </row>
    <row r="23" spans="1:31" x14ac:dyDescent="0.15">
      <c r="A23" s="18" t="s">
        <v>16</v>
      </c>
      <c r="B23" s="108" t="s">
        <v>6</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0">
        <f t="shared" si="0"/>
        <v>0</v>
      </c>
      <c r="AC23" s="7">
        <v>188.5</v>
      </c>
      <c r="AD23" s="53"/>
      <c r="AE23" s="48">
        <f t="shared" si="1"/>
        <v>0</v>
      </c>
    </row>
    <row r="24" spans="1:31" x14ac:dyDescent="0.15">
      <c r="A24" s="18" t="s">
        <v>17</v>
      </c>
      <c r="B24" s="108" t="s">
        <v>6</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0">
        <f t="shared" si="0"/>
        <v>0</v>
      </c>
      <c r="AC24" s="7">
        <v>214.5</v>
      </c>
      <c r="AD24" s="53"/>
      <c r="AE24" s="48">
        <f t="shared" si="1"/>
        <v>0</v>
      </c>
    </row>
    <row r="25" spans="1:31" x14ac:dyDescent="0.15">
      <c r="A25" s="18" t="s">
        <v>18</v>
      </c>
      <c r="B25" s="108" t="s">
        <v>6</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7">
        <v>227.5</v>
      </c>
      <c r="AD25" s="53"/>
      <c r="AE25" s="48">
        <f t="shared" si="1"/>
        <v>0</v>
      </c>
    </row>
    <row r="26" spans="1:31" x14ac:dyDescent="0.15">
      <c r="A26" s="18" t="s">
        <v>19</v>
      </c>
      <c r="B26" s="108" t="s">
        <v>6</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7">
        <v>260</v>
      </c>
      <c r="AD26" s="53"/>
      <c r="AE26" s="48">
        <f t="shared" si="1"/>
        <v>0</v>
      </c>
    </row>
    <row r="27" spans="1:31" x14ac:dyDescent="0.15">
      <c r="A27" s="18" t="s">
        <v>20</v>
      </c>
      <c r="B27" s="108" t="s">
        <v>6</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65"/>
      <c r="AB27" s="110">
        <f t="shared" si="0"/>
        <v>0</v>
      </c>
      <c r="AC27" s="7">
        <v>331.5</v>
      </c>
      <c r="AD27" s="53"/>
      <c r="AE27" s="48">
        <f t="shared" si="1"/>
        <v>0</v>
      </c>
    </row>
    <row r="28" spans="1:31" x14ac:dyDescent="0.15">
      <c r="A28" s="18" t="s">
        <v>21</v>
      </c>
      <c r="B28" s="108" t="s">
        <v>6</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370.5</v>
      </c>
      <c r="AD28" s="53"/>
      <c r="AE28" s="48">
        <f t="shared" si="1"/>
        <v>0</v>
      </c>
    </row>
    <row r="29" spans="1:31" x14ac:dyDescent="0.15">
      <c r="A29" s="103" t="s">
        <v>115</v>
      </c>
      <c r="B29" s="109" t="s">
        <v>79</v>
      </c>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105">
        <v>0</v>
      </c>
      <c r="AD29" s="53"/>
      <c r="AE29" s="48">
        <f t="shared" si="1"/>
        <v>0</v>
      </c>
    </row>
    <row r="30" spans="1:31" x14ac:dyDescent="0.15">
      <c r="A30" s="103" t="s">
        <v>115</v>
      </c>
      <c r="B30" s="109" t="s">
        <v>79</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105">
        <v>0</v>
      </c>
      <c r="AD30" s="53"/>
      <c r="AE30" s="48">
        <f t="shared" si="1"/>
        <v>0</v>
      </c>
    </row>
    <row r="31" spans="1:31" x14ac:dyDescent="0.15">
      <c r="A31" s="103" t="s">
        <v>115</v>
      </c>
      <c r="B31" s="109" t="s">
        <v>79</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105">
        <v>0</v>
      </c>
      <c r="AD31" s="53"/>
      <c r="AE31" s="48">
        <f t="shared" si="1"/>
        <v>0</v>
      </c>
    </row>
    <row r="32" spans="1:31" x14ac:dyDescent="0.15">
      <c r="A32" s="103" t="s">
        <v>115</v>
      </c>
      <c r="B32" s="109" t="s">
        <v>79</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105">
        <v>0</v>
      </c>
      <c r="AD32" s="53"/>
      <c r="AE32" s="48">
        <f t="shared" si="1"/>
        <v>0</v>
      </c>
    </row>
    <row r="33" spans="1:31" x14ac:dyDescent="0.15">
      <c r="A33" s="103" t="s">
        <v>115</v>
      </c>
      <c r="B33" s="109" t="s">
        <v>79</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0">
        <f t="shared" si="0"/>
        <v>0</v>
      </c>
      <c r="AC33" s="105">
        <v>0</v>
      </c>
      <c r="AD33" s="53"/>
      <c r="AE33" s="48">
        <f t="shared" si="1"/>
        <v>0</v>
      </c>
    </row>
    <row r="34" spans="1:31" x14ac:dyDescent="0.15">
      <c r="A34" s="103" t="s">
        <v>115</v>
      </c>
      <c r="B34" s="109" t="s">
        <v>79</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0">
        <f t="shared" si="0"/>
        <v>0</v>
      </c>
      <c r="AC34" s="105">
        <v>0</v>
      </c>
      <c r="AD34" s="53"/>
      <c r="AE34" s="48">
        <f t="shared" si="1"/>
        <v>0</v>
      </c>
    </row>
    <row r="35" spans="1:31" x14ac:dyDescent="0.15">
      <c r="A35" s="103" t="s">
        <v>115</v>
      </c>
      <c r="B35" s="109" t="s">
        <v>79</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0">
        <f t="shared" si="0"/>
        <v>0</v>
      </c>
      <c r="AC35" s="105">
        <v>0</v>
      </c>
      <c r="AD35" s="53"/>
      <c r="AE35" s="48">
        <f t="shared" si="1"/>
        <v>0</v>
      </c>
    </row>
    <row r="36" spans="1:31" x14ac:dyDescent="0.15">
      <c r="A36" s="103" t="s">
        <v>115</v>
      </c>
      <c r="B36" s="109" t="s">
        <v>79</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si="0"/>
        <v>0</v>
      </c>
      <c r="AC36" s="105">
        <v>0</v>
      </c>
      <c r="AD36" s="53"/>
      <c r="AE36" s="48">
        <f t="shared" si="1"/>
        <v>0</v>
      </c>
    </row>
    <row r="37" spans="1:31" x14ac:dyDescent="0.15">
      <c r="A37" s="103" t="s">
        <v>115</v>
      </c>
      <c r="B37" s="109" t="s">
        <v>79</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0">
        <f t="shared" si="0"/>
        <v>0</v>
      </c>
      <c r="AC37" s="105">
        <v>0</v>
      </c>
      <c r="AD37" s="53"/>
      <c r="AE37" s="48">
        <f t="shared" si="1"/>
        <v>0</v>
      </c>
    </row>
    <row r="38" spans="1:31" x14ac:dyDescent="0.15">
      <c r="A38" s="103" t="s">
        <v>115</v>
      </c>
      <c r="B38" s="109" t="s">
        <v>79</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265"/>
      <c r="AB38" s="110">
        <f t="shared" si="0"/>
        <v>0</v>
      </c>
      <c r="AC38" s="105">
        <v>0</v>
      </c>
      <c r="AD38" s="53"/>
      <c r="AE38" s="48">
        <f t="shared" si="1"/>
        <v>0</v>
      </c>
    </row>
    <row r="39" spans="1:31" x14ac:dyDescent="0.15">
      <c r="A39" s="103" t="s">
        <v>115</v>
      </c>
      <c r="B39" s="109" t="s">
        <v>79</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265"/>
      <c r="AB39" s="110">
        <f t="shared" si="0"/>
        <v>0</v>
      </c>
      <c r="AC39" s="105">
        <v>0</v>
      </c>
      <c r="AD39" s="53"/>
      <c r="AE39" s="48">
        <f t="shared" si="1"/>
        <v>0</v>
      </c>
    </row>
    <row r="40" spans="1:31" x14ac:dyDescent="0.15">
      <c r="A40" s="60"/>
      <c r="B40" s="61"/>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267"/>
      <c r="AB40" s="118"/>
      <c r="AD40" s="63" t="s">
        <v>84</v>
      </c>
      <c r="AE40" s="64">
        <f>SUM(AE20:AE39)</f>
        <v>0</v>
      </c>
    </row>
    <row r="41" spans="1:31" x14ac:dyDescent="0.15">
      <c r="A41" s="19"/>
      <c r="B41" s="37"/>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267"/>
      <c r="AB41" s="68"/>
      <c r="AC41" s="11"/>
      <c r="AD41" s="10"/>
      <c r="AE41" s="11"/>
    </row>
    <row r="42" spans="1:31" x14ac:dyDescent="0.15">
      <c r="A42" s="23" t="s">
        <v>427</v>
      </c>
      <c r="B42" s="14"/>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267"/>
      <c r="AB42" s="69"/>
      <c r="AC42" s="13"/>
      <c r="AD42" s="15"/>
      <c r="AE42" s="13"/>
    </row>
    <row r="43" spans="1:31" x14ac:dyDescent="0.15">
      <c r="A43" s="127" t="s">
        <v>225</v>
      </c>
      <c r="B43" s="108" t="s">
        <v>6</v>
      </c>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265"/>
      <c r="AB43" s="110">
        <f t="shared" ref="AB43:AB60" si="2">SUM(C43:Y43)</f>
        <v>0</v>
      </c>
      <c r="AC43" s="7">
        <v>129.68</v>
      </c>
      <c r="AD43" s="53"/>
      <c r="AE43" s="48">
        <f t="shared" ref="AE43:AE60" si="3">(AB43*AC43)*(1+Z43/100)+AA43</f>
        <v>0</v>
      </c>
    </row>
    <row r="44" spans="1:31" x14ac:dyDescent="0.15">
      <c r="A44" s="123" t="s">
        <v>226</v>
      </c>
      <c r="B44" s="108" t="s">
        <v>6</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265"/>
      <c r="AB44" s="110">
        <f t="shared" si="2"/>
        <v>0</v>
      </c>
      <c r="AC44" s="7">
        <v>150.15</v>
      </c>
      <c r="AD44" s="53"/>
      <c r="AE44" s="48">
        <f t="shared" si="3"/>
        <v>0</v>
      </c>
    </row>
    <row r="45" spans="1:31" x14ac:dyDescent="0.15">
      <c r="A45" s="123" t="s">
        <v>227</v>
      </c>
      <c r="B45" s="108" t="s">
        <v>6</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265"/>
      <c r="AB45" s="110">
        <f t="shared" si="2"/>
        <v>0</v>
      </c>
      <c r="AC45" s="7">
        <v>163.80000000000001</v>
      </c>
      <c r="AD45" s="53"/>
      <c r="AE45" s="48">
        <f t="shared" si="3"/>
        <v>0</v>
      </c>
    </row>
    <row r="46" spans="1:31" x14ac:dyDescent="0.15">
      <c r="A46" s="123" t="s">
        <v>228</v>
      </c>
      <c r="B46" s="108" t="s">
        <v>6</v>
      </c>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265"/>
      <c r="AB46" s="110">
        <f t="shared" si="2"/>
        <v>0</v>
      </c>
      <c r="AC46" s="7">
        <v>197.93</v>
      </c>
      <c r="AD46" s="53"/>
      <c r="AE46" s="48">
        <f t="shared" si="3"/>
        <v>0</v>
      </c>
    </row>
    <row r="47" spans="1:31" x14ac:dyDescent="0.15">
      <c r="A47" s="123" t="s">
        <v>229</v>
      </c>
      <c r="B47" s="108" t="s">
        <v>6</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265"/>
      <c r="AB47" s="110">
        <f t="shared" si="2"/>
        <v>0</v>
      </c>
      <c r="AC47" s="7">
        <v>225.23</v>
      </c>
      <c r="AD47" s="53"/>
      <c r="AE47" s="48">
        <f t="shared" si="3"/>
        <v>0</v>
      </c>
    </row>
    <row r="48" spans="1:31" x14ac:dyDescent="0.15">
      <c r="A48" s="123" t="s">
        <v>230</v>
      </c>
      <c r="B48" s="108" t="s">
        <v>6</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265"/>
      <c r="AB48" s="110">
        <f t="shared" si="2"/>
        <v>0</v>
      </c>
      <c r="AC48" s="7">
        <v>238.88</v>
      </c>
      <c r="AD48" s="53"/>
      <c r="AE48" s="48">
        <f t="shared" si="3"/>
        <v>0</v>
      </c>
    </row>
    <row r="49" spans="1:31" x14ac:dyDescent="0.15">
      <c r="A49" s="123" t="s">
        <v>231</v>
      </c>
      <c r="B49" s="108" t="s">
        <v>6</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0">
        <f t="shared" si="2"/>
        <v>0</v>
      </c>
      <c r="AC49" s="7">
        <v>273</v>
      </c>
      <c r="AD49" s="53"/>
      <c r="AE49" s="48">
        <f t="shared" si="3"/>
        <v>0</v>
      </c>
    </row>
    <row r="50" spans="1:31" x14ac:dyDescent="0.15">
      <c r="A50" s="123" t="s">
        <v>232</v>
      </c>
      <c r="B50" s="108" t="s">
        <v>6</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0">
        <f t="shared" si="2"/>
        <v>0</v>
      </c>
      <c r="AC50" s="7">
        <v>348.08</v>
      </c>
      <c r="AD50" s="53"/>
      <c r="AE50" s="48">
        <f t="shared" si="3"/>
        <v>0</v>
      </c>
    </row>
    <row r="51" spans="1:31" x14ac:dyDescent="0.15">
      <c r="A51" s="123" t="s">
        <v>233</v>
      </c>
      <c r="B51" s="108" t="s">
        <v>6</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0">
        <f t="shared" si="2"/>
        <v>0</v>
      </c>
      <c r="AC51" s="7">
        <v>389.03</v>
      </c>
      <c r="AD51" s="53"/>
      <c r="AE51" s="48">
        <f t="shared" si="3"/>
        <v>0</v>
      </c>
    </row>
    <row r="52" spans="1:31" x14ac:dyDescent="0.15">
      <c r="A52" s="103" t="s">
        <v>115</v>
      </c>
      <c r="B52" s="109" t="s">
        <v>79</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0">
        <f t="shared" si="2"/>
        <v>0</v>
      </c>
      <c r="AC52" s="105">
        <v>0</v>
      </c>
      <c r="AD52" s="53"/>
      <c r="AE52" s="48">
        <f t="shared" si="3"/>
        <v>0</v>
      </c>
    </row>
    <row r="53" spans="1:31" x14ac:dyDescent="0.15">
      <c r="A53" s="103" t="s">
        <v>115</v>
      </c>
      <c r="B53" s="109" t="s">
        <v>79</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0">
        <f t="shared" si="2"/>
        <v>0</v>
      </c>
      <c r="AC53" s="105">
        <v>0</v>
      </c>
      <c r="AD53" s="53"/>
      <c r="AE53" s="48">
        <f t="shared" si="3"/>
        <v>0</v>
      </c>
    </row>
    <row r="54" spans="1:31" x14ac:dyDescent="0.15">
      <c r="A54" s="103" t="s">
        <v>115</v>
      </c>
      <c r="B54" s="109" t="s">
        <v>79</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0">
        <f t="shared" si="2"/>
        <v>0</v>
      </c>
      <c r="AC54" s="105">
        <v>0</v>
      </c>
      <c r="AD54" s="53"/>
      <c r="AE54" s="48">
        <f t="shared" si="3"/>
        <v>0</v>
      </c>
    </row>
    <row r="55" spans="1:31" x14ac:dyDescent="0.15">
      <c r="A55" s="103" t="s">
        <v>115</v>
      </c>
      <c r="B55" s="109" t="s">
        <v>79</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0">
        <f t="shared" si="2"/>
        <v>0</v>
      </c>
      <c r="AC55" s="105">
        <v>0</v>
      </c>
      <c r="AD55" s="53"/>
      <c r="AE55" s="48">
        <f t="shared" si="3"/>
        <v>0</v>
      </c>
    </row>
    <row r="56" spans="1:31" x14ac:dyDescent="0.15">
      <c r="A56" s="103" t="s">
        <v>115</v>
      </c>
      <c r="B56" s="109" t="s">
        <v>79</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0">
        <f t="shared" si="2"/>
        <v>0</v>
      </c>
      <c r="AC56" s="105">
        <v>0</v>
      </c>
      <c r="AD56" s="53"/>
      <c r="AE56" s="48">
        <f t="shared" si="3"/>
        <v>0</v>
      </c>
    </row>
    <row r="57" spans="1:31" x14ac:dyDescent="0.15">
      <c r="A57" s="103" t="s">
        <v>115</v>
      </c>
      <c r="B57" s="109" t="s">
        <v>79</v>
      </c>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265"/>
      <c r="AB57" s="110">
        <f t="shared" si="2"/>
        <v>0</v>
      </c>
      <c r="AC57" s="105">
        <v>0</v>
      </c>
      <c r="AD57" s="53"/>
      <c r="AE57" s="48">
        <f t="shared" si="3"/>
        <v>0</v>
      </c>
    </row>
    <row r="58" spans="1:31" x14ac:dyDescent="0.15">
      <c r="A58" s="103" t="s">
        <v>115</v>
      </c>
      <c r="B58" s="109" t="s">
        <v>79</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265"/>
      <c r="AB58" s="110">
        <f t="shared" si="2"/>
        <v>0</v>
      </c>
      <c r="AC58" s="105">
        <v>0</v>
      </c>
      <c r="AD58" s="53"/>
      <c r="AE58" s="48">
        <f t="shared" si="3"/>
        <v>0</v>
      </c>
    </row>
    <row r="59" spans="1:31" x14ac:dyDescent="0.15">
      <c r="A59" s="103" t="s">
        <v>115</v>
      </c>
      <c r="B59" s="109" t="s">
        <v>79</v>
      </c>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265"/>
      <c r="AB59" s="110">
        <f t="shared" si="2"/>
        <v>0</v>
      </c>
      <c r="AC59" s="105">
        <v>0</v>
      </c>
      <c r="AD59" s="53"/>
      <c r="AE59" s="48">
        <f t="shared" si="3"/>
        <v>0</v>
      </c>
    </row>
    <row r="60" spans="1:31" x14ac:dyDescent="0.15">
      <c r="A60" s="103" t="s">
        <v>115</v>
      </c>
      <c r="B60" s="109" t="s">
        <v>79</v>
      </c>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265"/>
      <c r="AB60" s="110">
        <f t="shared" si="2"/>
        <v>0</v>
      </c>
      <c r="AC60" s="105">
        <v>0</v>
      </c>
      <c r="AD60" s="53"/>
      <c r="AE60" s="48">
        <f t="shared" si="3"/>
        <v>0</v>
      </c>
    </row>
    <row r="61" spans="1:31" x14ac:dyDescent="0.15">
      <c r="A61" s="60"/>
      <c r="B61" s="61"/>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267"/>
      <c r="AB61" s="118"/>
      <c r="AD61" s="63" t="s">
        <v>84</v>
      </c>
      <c r="AE61" s="64">
        <f>SUM(AE43:AE60)</f>
        <v>0</v>
      </c>
    </row>
    <row r="62" spans="1:31" x14ac:dyDescent="0.15">
      <c r="A62" s="19"/>
      <c r="B62" s="37"/>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267"/>
      <c r="AB62" s="68"/>
      <c r="AC62" s="11"/>
      <c r="AD62" s="10"/>
      <c r="AE62" s="11"/>
    </row>
    <row r="63" spans="1:31" x14ac:dyDescent="0.15">
      <c r="A63" s="16" t="s">
        <v>428</v>
      </c>
      <c r="B63" s="9"/>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267"/>
      <c r="AB63" s="68"/>
      <c r="AC63" s="10"/>
      <c r="AD63" s="10"/>
      <c r="AE63" s="11"/>
    </row>
    <row r="64" spans="1:31" x14ac:dyDescent="0.15">
      <c r="A64" s="18" t="s">
        <v>40</v>
      </c>
      <c r="B64" s="108" t="s">
        <v>7</v>
      </c>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265"/>
      <c r="AB64" s="119">
        <f t="shared" ref="AB64:AB107" si="4">SUM(C64:Y64)</f>
        <v>0</v>
      </c>
      <c r="AC64" s="7">
        <v>512</v>
      </c>
      <c r="AD64" s="53"/>
      <c r="AE64" s="49">
        <f t="shared" ref="AE64:AE107" si="5">(AB64*AC64)*(1+Z64/100)+AA64</f>
        <v>0</v>
      </c>
    </row>
    <row r="65" spans="1:31" x14ac:dyDescent="0.15">
      <c r="A65" s="18" t="s">
        <v>41</v>
      </c>
      <c r="B65" s="108" t="s">
        <v>168</v>
      </c>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265"/>
      <c r="AB65" s="110">
        <f t="shared" si="4"/>
        <v>0</v>
      </c>
      <c r="AC65" s="7">
        <v>1760</v>
      </c>
      <c r="AD65" s="53"/>
      <c r="AE65" s="48">
        <f t="shared" si="5"/>
        <v>0</v>
      </c>
    </row>
    <row r="66" spans="1:31" x14ac:dyDescent="0.15">
      <c r="A66" s="123" t="s">
        <v>94</v>
      </c>
      <c r="B66" s="108" t="s">
        <v>7</v>
      </c>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c r="AA66" s="265"/>
      <c r="AB66" s="110">
        <f t="shared" si="4"/>
        <v>0</v>
      </c>
      <c r="AC66" s="7">
        <v>5680</v>
      </c>
      <c r="AD66" s="53"/>
      <c r="AE66" s="48">
        <f t="shared" si="5"/>
        <v>0</v>
      </c>
    </row>
    <row r="67" spans="1:31" x14ac:dyDescent="0.15">
      <c r="A67" s="18" t="s">
        <v>185</v>
      </c>
      <c r="B67" s="108" t="s">
        <v>7</v>
      </c>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265"/>
      <c r="AB67" s="110">
        <f t="shared" si="4"/>
        <v>0</v>
      </c>
      <c r="AC67" s="7">
        <v>6240</v>
      </c>
      <c r="AD67" s="53"/>
      <c r="AE67" s="48">
        <f t="shared" si="5"/>
        <v>0</v>
      </c>
    </row>
    <row r="68" spans="1:31" x14ac:dyDescent="0.15">
      <c r="A68" s="18" t="s">
        <v>186</v>
      </c>
      <c r="B68" s="108" t="s">
        <v>7</v>
      </c>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c r="AA68" s="265"/>
      <c r="AB68" s="110">
        <f t="shared" si="4"/>
        <v>0</v>
      </c>
      <c r="AC68" s="7">
        <v>6368</v>
      </c>
      <c r="AD68" s="53"/>
      <c r="AE68" s="48">
        <f t="shared" si="5"/>
        <v>0</v>
      </c>
    </row>
    <row r="69" spans="1:31" x14ac:dyDescent="0.15">
      <c r="A69" s="123" t="s">
        <v>187</v>
      </c>
      <c r="B69" s="108" t="s">
        <v>7</v>
      </c>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265"/>
      <c r="AB69" s="110">
        <f t="shared" si="4"/>
        <v>0</v>
      </c>
      <c r="AC69" s="7">
        <v>7200</v>
      </c>
      <c r="AD69" s="53"/>
      <c r="AE69" s="48">
        <f t="shared" si="5"/>
        <v>0</v>
      </c>
    </row>
    <row r="70" spans="1:31" x14ac:dyDescent="0.15">
      <c r="A70" s="123" t="s">
        <v>95</v>
      </c>
      <c r="B70" s="108" t="s">
        <v>7</v>
      </c>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265"/>
      <c r="AB70" s="110">
        <f t="shared" si="4"/>
        <v>0</v>
      </c>
      <c r="AC70" s="7">
        <v>6160</v>
      </c>
      <c r="AD70" s="53"/>
      <c r="AE70" s="48">
        <f t="shared" si="5"/>
        <v>0</v>
      </c>
    </row>
    <row r="71" spans="1:31" x14ac:dyDescent="0.15">
      <c r="A71" s="18" t="s">
        <v>42</v>
      </c>
      <c r="B71" s="108" t="s">
        <v>168</v>
      </c>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265"/>
      <c r="AB71" s="110">
        <f t="shared" si="4"/>
        <v>0</v>
      </c>
      <c r="AC71" s="7">
        <v>880</v>
      </c>
      <c r="AD71" s="53"/>
      <c r="AE71" s="48">
        <f t="shared" si="5"/>
        <v>0</v>
      </c>
    </row>
    <row r="72" spans="1:31" x14ac:dyDescent="0.15">
      <c r="A72" s="18" t="s">
        <v>82</v>
      </c>
      <c r="B72" s="108" t="s">
        <v>7</v>
      </c>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265"/>
      <c r="AB72" s="110">
        <f t="shared" si="4"/>
        <v>0</v>
      </c>
      <c r="AC72" s="7">
        <v>13120</v>
      </c>
      <c r="AD72" s="53"/>
      <c r="AE72" s="48">
        <f t="shared" si="5"/>
        <v>0</v>
      </c>
    </row>
    <row r="73" spans="1:31" x14ac:dyDescent="0.15">
      <c r="A73" s="27" t="s">
        <v>83</v>
      </c>
      <c r="B73" s="108" t="s">
        <v>7</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265"/>
      <c r="AB73" s="110">
        <f t="shared" si="4"/>
        <v>0</v>
      </c>
      <c r="AC73" s="7">
        <v>1920</v>
      </c>
      <c r="AD73" s="53"/>
      <c r="AE73" s="48">
        <f t="shared" si="5"/>
        <v>0</v>
      </c>
    </row>
    <row r="74" spans="1:31" x14ac:dyDescent="0.15">
      <c r="A74" s="18" t="s">
        <v>92</v>
      </c>
      <c r="B74" s="108" t="s">
        <v>7</v>
      </c>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265"/>
      <c r="AB74" s="110">
        <f t="shared" si="4"/>
        <v>0</v>
      </c>
      <c r="AC74" s="7">
        <v>4000</v>
      </c>
      <c r="AD74" s="53"/>
      <c r="AE74" s="48">
        <f t="shared" si="5"/>
        <v>0</v>
      </c>
    </row>
    <row r="75" spans="1:31" x14ac:dyDescent="0.15">
      <c r="A75" s="18" t="s">
        <v>85</v>
      </c>
      <c r="B75" s="108" t="s">
        <v>7</v>
      </c>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265"/>
      <c r="AB75" s="110">
        <f t="shared" si="4"/>
        <v>0</v>
      </c>
      <c r="AC75" s="7">
        <v>6160</v>
      </c>
      <c r="AD75" s="53"/>
      <c r="AE75" s="48">
        <f t="shared" si="5"/>
        <v>0</v>
      </c>
    </row>
    <row r="76" spans="1:31" x14ac:dyDescent="0.15">
      <c r="A76" s="18" t="s">
        <v>86</v>
      </c>
      <c r="B76" s="108" t="s">
        <v>7</v>
      </c>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265"/>
      <c r="AB76" s="110">
        <f t="shared" si="4"/>
        <v>0</v>
      </c>
      <c r="AC76" s="7">
        <v>6160</v>
      </c>
      <c r="AD76" s="53"/>
      <c r="AE76" s="48">
        <f t="shared" si="5"/>
        <v>0</v>
      </c>
    </row>
    <row r="77" spans="1:31" x14ac:dyDescent="0.15">
      <c r="A77" s="18" t="s">
        <v>87</v>
      </c>
      <c r="B77" s="108" t="s">
        <v>7</v>
      </c>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265"/>
      <c r="AB77" s="110">
        <f t="shared" si="4"/>
        <v>0</v>
      </c>
      <c r="AC77" s="7">
        <v>7200</v>
      </c>
      <c r="AD77" s="53"/>
      <c r="AE77" s="48">
        <f t="shared" si="5"/>
        <v>0</v>
      </c>
    </row>
    <row r="78" spans="1:31" x14ac:dyDescent="0.15">
      <c r="A78" s="18" t="s">
        <v>155</v>
      </c>
      <c r="B78" s="108" t="s">
        <v>7</v>
      </c>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265"/>
      <c r="AB78" s="110">
        <f t="shared" si="4"/>
        <v>0</v>
      </c>
      <c r="AC78" s="7">
        <v>5680</v>
      </c>
      <c r="AD78" s="53"/>
      <c r="AE78" s="48">
        <f t="shared" si="5"/>
        <v>0</v>
      </c>
    </row>
    <row r="79" spans="1:31" ht="13.5" customHeight="1" x14ac:dyDescent="0.15">
      <c r="A79" s="18" t="s">
        <v>88</v>
      </c>
      <c r="B79" s="108" t="s">
        <v>7</v>
      </c>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265"/>
      <c r="AB79" s="110">
        <f t="shared" si="4"/>
        <v>0</v>
      </c>
      <c r="AC79" s="7">
        <v>4000</v>
      </c>
      <c r="AD79" s="53"/>
      <c r="AE79" s="48">
        <f t="shared" si="5"/>
        <v>0</v>
      </c>
    </row>
    <row r="80" spans="1:31" x14ac:dyDescent="0.15">
      <c r="A80" s="18" t="s">
        <v>241</v>
      </c>
      <c r="B80" s="108" t="s">
        <v>7</v>
      </c>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265"/>
      <c r="AB80" s="110">
        <f t="shared" si="4"/>
        <v>0</v>
      </c>
      <c r="AC80" s="7">
        <v>800</v>
      </c>
      <c r="AD80" s="53"/>
      <c r="AE80" s="48">
        <f t="shared" si="5"/>
        <v>0</v>
      </c>
    </row>
    <row r="81" spans="1:31" x14ac:dyDescent="0.15">
      <c r="A81" s="18" t="s">
        <v>89</v>
      </c>
      <c r="B81" s="108" t="s">
        <v>7</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265"/>
      <c r="AB81" s="110">
        <f t="shared" si="4"/>
        <v>0</v>
      </c>
      <c r="AC81" s="7">
        <v>960</v>
      </c>
      <c r="AD81" s="53"/>
      <c r="AE81" s="48">
        <f t="shared" si="5"/>
        <v>0</v>
      </c>
    </row>
    <row r="82" spans="1:31" x14ac:dyDescent="0.15">
      <c r="A82" s="18" t="s">
        <v>242</v>
      </c>
      <c r="B82" s="108" t="s">
        <v>7</v>
      </c>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265"/>
      <c r="AB82" s="110">
        <f t="shared" si="4"/>
        <v>0</v>
      </c>
      <c r="AC82" s="7">
        <v>760</v>
      </c>
      <c r="AD82" s="53"/>
      <c r="AE82" s="48">
        <f t="shared" si="5"/>
        <v>0</v>
      </c>
    </row>
    <row r="83" spans="1:31" x14ac:dyDescent="0.15">
      <c r="A83" s="18" t="s">
        <v>96</v>
      </c>
      <c r="B83" s="108" t="s">
        <v>6</v>
      </c>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265"/>
      <c r="AB83" s="110">
        <f t="shared" si="4"/>
        <v>0</v>
      </c>
      <c r="AC83" s="7">
        <v>1040</v>
      </c>
      <c r="AD83" s="53"/>
      <c r="AE83" s="48">
        <f t="shared" si="5"/>
        <v>0</v>
      </c>
    </row>
    <row r="84" spans="1:31" x14ac:dyDescent="0.15">
      <c r="A84" s="18" t="s">
        <v>90</v>
      </c>
      <c r="B84" s="108" t="s">
        <v>6</v>
      </c>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265"/>
      <c r="AB84" s="110">
        <f t="shared" si="4"/>
        <v>0</v>
      </c>
      <c r="AC84" s="7">
        <v>24</v>
      </c>
      <c r="AD84" s="53"/>
      <c r="AE84" s="48">
        <f t="shared" si="5"/>
        <v>0</v>
      </c>
    </row>
    <row r="85" spans="1:31" x14ac:dyDescent="0.15">
      <c r="A85" s="18" t="s">
        <v>43</v>
      </c>
      <c r="B85" s="108" t="s">
        <v>44</v>
      </c>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265"/>
      <c r="AB85" s="110">
        <f t="shared" si="4"/>
        <v>0</v>
      </c>
      <c r="AC85" s="7">
        <v>48000</v>
      </c>
      <c r="AD85" s="53"/>
      <c r="AE85" s="48">
        <f t="shared" si="5"/>
        <v>0</v>
      </c>
    </row>
    <row r="86" spans="1:31" x14ac:dyDescent="0.15">
      <c r="A86" s="123" t="s">
        <v>188</v>
      </c>
      <c r="B86" s="108" t="s">
        <v>7</v>
      </c>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265"/>
      <c r="AB86" s="110">
        <f t="shared" si="4"/>
        <v>0</v>
      </c>
      <c r="AC86" s="7">
        <v>4800</v>
      </c>
      <c r="AD86" s="53"/>
      <c r="AE86" s="48">
        <f t="shared" si="5"/>
        <v>0</v>
      </c>
    </row>
    <row r="87" spans="1:31" x14ac:dyDescent="0.15">
      <c r="A87" s="123" t="s">
        <v>328</v>
      </c>
      <c r="B87" s="108" t="s">
        <v>7</v>
      </c>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265"/>
      <c r="AB87" s="110">
        <f t="shared" si="4"/>
        <v>0</v>
      </c>
      <c r="AC87" s="7">
        <v>4320</v>
      </c>
      <c r="AD87" s="53"/>
      <c r="AE87" s="48">
        <f t="shared" si="5"/>
        <v>0</v>
      </c>
    </row>
    <row r="88" spans="1:31" x14ac:dyDescent="0.15">
      <c r="A88" s="123" t="s">
        <v>189</v>
      </c>
      <c r="B88" s="108" t="s">
        <v>7</v>
      </c>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265"/>
      <c r="AB88" s="110">
        <f t="shared" si="4"/>
        <v>0</v>
      </c>
      <c r="AC88" s="7">
        <v>6880</v>
      </c>
      <c r="AD88" s="53"/>
      <c r="AE88" s="48">
        <f t="shared" si="5"/>
        <v>0</v>
      </c>
    </row>
    <row r="89" spans="1:31" x14ac:dyDescent="0.15">
      <c r="A89" s="123" t="s">
        <v>190</v>
      </c>
      <c r="B89" s="108" t="s">
        <v>7</v>
      </c>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265"/>
      <c r="AB89" s="110">
        <f t="shared" si="4"/>
        <v>0</v>
      </c>
      <c r="AC89" s="7">
        <v>7360</v>
      </c>
      <c r="AD89" s="53"/>
      <c r="AE89" s="48">
        <f t="shared" si="5"/>
        <v>0</v>
      </c>
    </row>
    <row r="90" spans="1:31" x14ac:dyDescent="0.15">
      <c r="A90" s="18" t="s">
        <v>243</v>
      </c>
      <c r="B90" s="108" t="s">
        <v>7</v>
      </c>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265"/>
      <c r="AB90" s="110">
        <f t="shared" si="4"/>
        <v>0</v>
      </c>
      <c r="AC90" s="7">
        <v>6560</v>
      </c>
      <c r="AD90" s="53"/>
      <c r="AE90" s="48">
        <f t="shared" si="5"/>
        <v>0</v>
      </c>
    </row>
    <row r="91" spans="1:31" x14ac:dyDescent="0.15">
      <c r="A91" s="18" t="s">
        <v>91</v>
      </c>
      <c r="B91" s="108" t="s">
        <v>7</v>
      </c>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265"/>
      <c r="AB91" s="110">
        <f t="shared" si="4"/>
        <v>0</v>
      </c>
      <c r="AC91" s="7">
        <v>2560</v>
      </c>
      <c r="AD91" s="53"/>
      <c r="AE91" s="48">
        <f t="shared" si="5"/>
        <v>0</v>
      </c>
    </row>
    <row r="92" spans="1:31" x14ac:dyDescent="0.15">
      <c r="A92" s="18" t="s">
        <v>244</v>
      </c>
      <c r="B92" s="108" t="s">
        <v>7</v>
      </c>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265"/>
      <c r="AB92" s="110">
        <f t="shared" si="4"/>
        <v>0</v>
      </c>
      <c r="AC92" s="7">
        <v>13120</v>
      </c>
      <c r="AD92" s="53"/>
      <c r="AE92" s="48">
        <f t="shared" si="5"/>
        <v>0</v>
      </c>
    </row>
    <row r="93" spans="1:31" x14ac:dyDescent="0.15">
      <c r="A93" s="18" t="s">
        <v>182</v>
      </c>
      <c r="B93" s="108" t="s">
        <v>7</v>
      </c>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265"/>
      <c r="AB93" s="110">
        <f t="shared" si="4"/>
        <v>0</v>
      </c>
      <c r="AC93" s="7">
        <v>4000</v>
      </c>
      <c r="AD93" s="53"/>
      <c r="AE93" s="48">
        <f t="shared" si="5"/>
        <v>0</v>
      </c>
    </row>
    <row r="94" spans="1:31" x14ac:dyDescent="0.15">
      <c r="A94" s="18" t="s">
        <v>183</v>
      </c>
      <c r="B94" s="108" t="s">
        <v>7</v>
      </c>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265"/>
      <c r="AB94" s="110">
        <f t="shared" si="4"/>
        <v>0</v>
      </c>
      <c r="AC94" s="7">
        <v>3360</v>
      </c>
      <c r="AD94" s="53"/>
      <c r="AE94" s="48">
        <f t="shared" si="5"/>
        <v>0</v>
      </c>
    </row>
    <row r="95" spans="1:31" x14ac:dyDescent="0.15">
      <c r="A95" s="18" t="s">
        <v>184</v>
      </c>
      <c r="B95" s="108" t="s">
        <v>7</v>
      </c>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265"/>
      <c r="AB95" s="110">
        <f t="shared" si="4"/>
        <v>0</v>
      </c>
      <c r="AC95" s="7">
        <v>2800</v>
      </c>
      <c r="AD95" s="53"/>
      <c r="AE95" s="48">
        <f t="shared" si="5"/>
        <v>0</v>
      </c>
    </row>
    <row r="96" spans="1:31" x14ac:dyDescent="0.15">
      <c r="A96" s="18" t="s">
        <v>28</v>
      </c>
      <c r="B96" s="108" t="s">
        <v>7</v>
      </c>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265"/>
      <c r="AB96" s="110">
        <f t="shared" si="4"/>
        <v>0</v>
      </c>
      <c r="AC96" s="7">
        <v>320</v>
      </c>
      <c r="AD96" s="53"/>
      <c r="AE96" s="48">
        <f t="shared" si="5"/>
        <v>0</v>
      </c>
    </row>
    <row r="97" spans="1:31" x14ac:dyDescent="0.15">
      <c r="A97" s="103" t="s">
        <v>115</v>
      </c>
      <c r="B97" s="109" t="s">
        <v>79</v>
      </c>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c r="AA97" s="265"/>
      <c r="AB97" s="110">
        <f t="shared" si="4"/>
        <v>0</v>
      </c>
      <c r="AC97" s="105">
        <v>0</v>
      </c>
      <c r="AD97" s="53"/>
      <c r="AE97" s="48">
        <f t="shared" si="5"/>
        <v>0</v>
      </c>
    </row>
    <row r="98" spans="1:31" x14ac:dyDescent="0.15">
      <c r="A98" s="103" t="s">
        <v>115</v>
      </c>
      <c r="B98" s="109" t="s">
        <v>79</v>
      </c>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265"/>
      <c r="AB98" s="110">
        <f t="shared" si="4"/>
        <v>0</v>
      </c>
      <c r="AC98" s="105">
        <v>0</v>
      </c>
      <c r="AD98" s="53"/>
      <c r="AE98" s="48">
        <f t="shared" si="5"/>
        <v>0</v>
      </c>
    </row>
    <row r="99" spans="1:31" x14ac:dyDescent="0.15">
      <c r="A99" s="103" t="s">
        <v>115</v>
      </c>
      <c r="B99" s="109" t="s">
        <v>79</v>
      </c>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265"/>
      <c r="AB99" s="110">
        <f t="shared" si="4"/>
        <v>0</v>
      </c>
      <c r="AC99" s="105">
        <v>0</v>
      </c>
      <c r="AD99" s="53"/>
      <c r="AE99" s="48">
        <f t="shared" si="5"/>
        <v>0</v>
      </c>
    </row>
    <row r="100" spans="1:31" x14ac:dyDescent="0.15">
      <c r="A100" s="103" t="s">
        <v>115</v>
      </c>
      <c r="B100" s="109" t="s">
        <v>79</v>
      </c>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265"/>
      <c r="AB100" s="110">
        <f t="shared" si="4"/>
        <v>0</v>
      </c>
      <c r="AC100" s="105">
        <v>0</v>
      </c>
      <c r="AD100" s="53"/>
      <c r="AE100" s="48">
        <f t="shared" si="5"/>
        <v>0</v>
      </c>
    </row>
    <row r="101" spans="1:31" x14ac:dyDescent="0.15">
      <c r="A101" s="103" t="s">
        <v>115</v>
      </c>
      <c r="B101" s="109" t="s">
        <v>79</v>
      </c>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265"/>
      <c r="AB101" s="110">
        <f t="shared" si="4"/>
        <v>0</v>
      </c>
      <c r="AC101" s="105">
        <v>0</v>
      </c>
      <c r="AD101" s="53"/>
      <c r="AE101" s="48">
        <f t="shared" si="5"/>
        <v>0</v>
      </c>
    </row>
    <row r="102" spans="1:31" x14ac:dyDescent="0.15">
      <c r="A102" s="103" t="s">
        <v>115</v>
      </c>
      <c r="B102" s="109" t="s">
        <v>79</v>
      </c>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265"/>
      <c r="AB102" s="110">
        <f t="shared" si="4"/>
        <v>0</v>
      </c>
      <c r="AC102" s="105">
        <v>0</v>
      </c>
      <c r="AD102" s="53"/>
      <c r="AE102" s="48">
        <f t="shared" si="5"/>
        <v>0</v>
      </c>
    </row>
    <row r="103" spans="1:31" x14ac:dyDescent="0.15">
      <c r="A103" s="103" t="s">
        <v>115</v>
      </c>
      <c r="B103" s="109" t="s">
        <v>79</v>
      </c>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265"/>
      <c r="AB103" s="110">
        <f t="shared" si="4"/>
        <v>0</v>
      </c>
      <c r="AC103" s="105">
        <v>0</v>
      </c>
      <c r="AD103" s="53"/>
      <c r="AE103" s="48">
        <f t="shared" si="5"/>
        <v>0</v>
      </c>
    </row>
    <row r="104" spans="1:31" x14ac:dyDescent="0.15">
      <c r="A104" s="103" t="s">
        <v>115</v>
      </c>
      <c r="B104" s="109" t="s">
        <v>79</v>
      </c>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265"/>
      <c r="AB104" s="110">
        <f t="shared" si="4"/>
        <v>0</v>
      </c>
      <c r="AC104" s="105">
        <v>0</v>
      </c>
      <c r="AD104" s="53"/>
      <c r="AE104" s="48">
        <f t="shared" si="5"/>
        <v>0</v>
      </c>
    </row>
    <row r="105" spans="1:31" x14ac:dyDescent="0.15">
      <c r="A105" s="103" t="s">
        <v>115</v>
      </c>
      <c r="B105" s="109" t="s">
        <v>79</v>
      </c>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265"/>
      <c r="AB105" s="110">
        <f t="shared" si="4"/>
        <v>0</v>
      </c>
      <c r="AC105" s="105">
        <v>0</v>
      </c>
      <c r="AD105" s="53"/>
      <c r="AE105" s="48">
        <f t="shared" si="5"/>
        <v>0</v>
      </c>
    </row>
    <row r="106" spans="1:31" x14ac:dyDescent="0.15">
      <c r="A106" s="103" t="s">
        <v>115</v>
      </c>
      <c r="B106" s="109" t="s">
        <v>79</v>
      </c>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265"/>
      <c r="AB106" s="110">
        <f t="shared" si="4"/>
        <v>0</v>
      </c>
      <c r="AC106" s="105">
        <v>0</v>
      </c>
      <c r="AD106" s="53"/>
      <c r="AE106" s="48">
        <f t="shared" si="5"/>
        <v>0</v>
      </c>
    </row>
    <row r="107" spans="1:31" x14ac:dyDescent="0.15">
      <c r="A107" s="103" t="s">
        <v>115</v>
      </c>
      <c r="B107" s="109" t="s">
        <v>79</v>
      </c>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265"/>
      <c r="AB107" s="110">
        <f t="shared" si="4"/>
        <v>0</v>
      </c>
      <c r="AC107" s="105">
        <v>0</v>
      </c>
      <c r="AD107" s="53"/>
      <c r="AE107" s="48">
        <f t="shared" si="5"/>
        <v>0</v>
      </c>
    </row>
    <row r="108" spans="1:31" x14ac:dyDescent="0.15">
      <c r="A108" s="81"/>
      <c r="B108" s="9"/>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43"/>
      <c r="AD108" s="65" t="s">
        <v>84</v>
      </c>
      <c r="AE108" s="64">
        <f>SUM(AE64:AE107)</f>
        <v>0</v>
      </c>
    </row>
    <row r="112" spans="1:31" ht="16.5" customHeight="1" x14ac:dyDescent="0.15"/>
    <row r="113" s="132" customFormat="1" ht="16.5" customHeight="1" x14ac:dyDescent="0.15"/>
    <row r="114" s="132" customFormat="1" ht="16.5" customHeight="1" x14ac:dyDescent="0.15"/>
    <row r="115" s="132" customFormat="1" ht="16.5" customHeight="1" x14ac:dyDescent="0.15"/>
    <row r="116" s="132" customFormat="1" ht="16.5" customHeight="1" x14ac:dyDescent="0.15"/>
    <row r="117" s="132" customFormat="1" ht="16.5" customHeight="1" x14ac:dyDescent="0.15"/>
    <row r="118" s="132" customFormat="1" ht="16.5" customHeight="1" x14ac:dyDescent="0.15"/>
    <row r="119" s="132" customFormat="1" ht="16.5" customHeight="1" x14ac:dyDescent="0.15"/>
    <row r="120" s="132" customFormat="1" ht="16.5" customHeight="1" x14ac:dyDescent="0.15"/>
  </sheetData>
  <sheetProtection password="C923" sheet="1" formatColumns="0"/>
  <phoneticPr fontId="0" type="noConversion"/>
  <hyperlinks>
    <hyperlink ref="A2" location="DRAINAGE!A1" display="DRAINAGE" xr:uid="{00000000-0004-0000-0400-000000000000}"/>
    <hyperlink ref="A3" location="'SRF IMP'!A1" display="SURFACE IMPROVEMENTS" xr:uid="{00000000-0004-0000-0400-000001000000}"/>
    <hyperlink ref="A6" location="TRAFFIC!C20" display="PUBLIC TRAFFIC" xr:uid="{00000000-0004-0000-0400-000002000000}"/>
    <hyperlink ref="A4" location="'WTR&amp;SWR'!A1" display="WATER &amp; WASTEWATER" xr:uid="{00000000-0004-0000-0400-000003000000}"/>
    <hyperlink ref="A5" location="' MISC'!A1" display="MISCELLANEOUS" xr:uid="{00000000-0004-0000-0400-000004000000}"/>
    <hyperlink ref="A7" location="'LANDSCAPE&amp;IRRIG'!A1" display="LANDSCAPE &amp; IRRIGATION" xr:uid="{00000000-0004-0000-0400-000005000000}"/>
    <hyperlink ref="F3" location="REPORT!A1" display="BOND ESTIMATE" xr:uid="{00000000-0004-0000-0400-000006000000}"/>
    <hyperlink ref="A1" location="EARTHWORK!C20" display="EARTHWORK" xr:uid="{00000000-0004-0000-0400-000007000000}"/>
    <hyperlink ref="F7" location="'BOND EST'!D2" display="BOND ESTIMATE" xr:uid="{00000000-0004-0000-0400-000008000000}"/>
    <hyperlink ref="A8" location="'PVT DRAINAGE'!A1" display="'PVT DRAINAGE'!A1" xr:uid="{00000000-0004-0000-0400-000009000000}"/>
  </hyperlinks>
  <printOptions horizontalCentered="1"/>
  <pageMargins left="0.44" right="0.42" top="0.75" bottom="0.8" header="1.5" footer="0.5"/>
  <pageSetup paperSize="3" scale="94" fitToHeight="0" orientation="landscape" blackAndWhite="1" r:id="rId1"/>
  <headerFooter alignWithMargins="0">
    <oddFooter>&amp;L&amp;"Times New Roman,Regular"&amp;F&amp;R&amp;"Times New Roman,Regular"&amp;D</oddFooter>
  </headerFooter>
  <rowBreaks count="1" manualBreakCount="1">
    <brk id="61" max="22"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syncVertical="1" syncRef="A18" transitionEvaluation="1" codeName="Sheet7">
    <pageSetUpPr fitToPage="1"/>
  </sheetPr>
  <dimension ref="A1:AF135"/>
  <sheetViews>
    <sheetView showGridLines="0" zoomScale="55" zoomScaleNormal="55" zoomScaleSheetLayoutView="50" workbookViewId="0">
      <pane ySplit="17" topLeftCell="A18" activePane="bottomLeft" state="frozenSplit"/>
      <selection pane="bottomLeft"/>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F10" s="128" t="s">
        <v>429</v>
      </c>
    </row>
    <row r="12" spans="1:32" ht="20.25" x14ac:dyDescent="0.15">
      <c r="F12" s="29" t="str">
        <f>EARTHWORK!F12</f>
        <v>QUANTITY INPUT</v>
      </c>
    </row>
    <row r="13" spans="1:32" x14ac:dyDescent="0.15">
      <c r="AD13" s="66" t="s">
        <v>98</v>
      </c>
      <c r="AE13" s="135">
        <f>AE123+AE77+AE64+AE37</f>
        <v>0</v>
      </c>
    </row>
    <row r="14" spans="1:32" ht="20.25" x14ac:dyDescent="0.15">
      <c r="F14" s="76" t="str">
        <f>'BOND EST'!C2</f>
        <v>PROJECT NAME</v>
      </c>
    </row>
    <row r="15" spans="1:32" x14ac:dyDescent="0.15">
      <c r="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275"/>
      <c r="B18" s="3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68"/>
      <c r="AC18" s="11"/>
      <c r="AD18" s="11"/>
      <c r="AE18" s="11"/>
    </row>
    <row r="19" spans="1:31" x14ac:dyDescent="0.15">
      <c r="A19" s="23" t="s">
        <v>430</v>
      </c>
      <c r="B19" s="14"/>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69"/>
      <c r="AC19" s="13"/>
      <c r="AD19" s="13"/>
      <c r="AE19" s="13"/>
    </row>
    <row r="20" spans="1:31" x14ac:dyDescent="0.15">
      <c r="A20" s="18" t="s">
        <v>22</v>
      </c>
      <c r="B20" s="108" t="s">
        <v>6</v>
      </c>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265"/>
      <c r="AB20" s="110">
        <f>SUM(C20:Y20)</f>
        <v>0</v>
      </c>
      <c r="AC20" s="7">
        <v>3.3</v>
      </c>
      <c r="AD20" s="13"/>
      <c r="AE20" s="48">
        <f>(AB20*AC20)*(1+Z20/100)+AA20</f>
        <v>0</v>
      </c>
    </row>
    <row r="21" spans="1:31" x14ac:dyDescent="0.15">
      <c r="A21" s="123" t="s">
        <v>194</v>
      </c>
      <c r="B21" s="108" t="s">
        <v>6</v>
      </c>
      <c r="C21" s="162" t="s">
        <v>8</v>
      </c>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65"/>
      <c r="AB21" s="110">
        <f t="shared" ref="AB21:AB36" si="0">SUM(C21:Y21)</f>
        <v>0</v>
      </c>
      <c r="AC21" s="7">
        <v>13.2</v>
      </c>
      <c r="AD21" s="13"/>
      <c r="AE21" s="48">
        <f t="shared" ref="AE21:AE36" si="1">(AB21*AC21)*(1+Z21/100)+AA21</f>
        <v>0</v>
      </c>
    </row>
    <row r="22" spans="1:31" x14ac:dyDescent="0.15">
      <c r="A22" s="123" t="s">
        <v>99</v>
      </c>
      <c r="B22" s="108" t="s">
        <v>6</v>
      </c>
      <c r="C22" s="162" t="s">
        <v>8</v>
      </c>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0">
        <f t="shared" si="0"/>
        <v>0</v>
      </c>
      <c r="AC22" s="7">
        <v>22</v>
      </c>
      <c r="AD22" s="13"/>
      <c r="AE22" s="48">
        <f t="shared" si="1"/>
        <v>0</v>
      </c>
    </row>
    <row r="23" spans="1:31" x14ac:dyDescent="0.15">
      <c r="A23" s="18" t="s">
        <v>152</v>
      </c>
      <c r="B23" s="108" t="s">
        <v>6</v>
      </c>
      <c r="C23" s="162" t="s">
        <v>8</v>
      </c>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0">
        <f t="shared" si="0"/>
        <v>0</v>
      </c>
      <c r="AC23" s="7">
        <v>22</v>
      </c>
      <c r="AD23" s="13"/>
      <c r="AE23" s="48">
        <f t="shared" si="1"/>
        <v>0</v>
      </c>
    </row>
    <row r="24" spans="1:31" x14ac:dyDescent="0.15">
      <c r="A24" s="18" t="s">
        <v>153</v>
      </c>
      <c r="B24" s="108" t="s">
        <v>6</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0">
        <f t="shared" si="0"/>
        <v>0</v>
      </c>
      <c r="AC24" s="7">
        <v>26.4</v>
      </c>
      <c r="AD24" s="13"/>
      <c r="AE24" s="48">
        <f t="shared" si="1"/>
        <v>0</v>
      </c>
    </row>
    <row r="25" spans="1:31" x14ac:dyDescent="0.15">
      <c r="A25" s="18" t="s">
        <v>109</v>
      </c>
      <c r="B25" s="108" t="s">
        <v>6</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7">
        <v>27.5</v>
      </c>
      <c r="AD25" s="13"/>
      <c r="AE25" s="48">
        <f t="shared" si="1"/>
        <v>0</v>
      </c>
    </row>
    <row r="26" spans="1:31" x14ac:dyDescent="0.15">
      <c r="A26" s="18" t="s">
        <v>110</v>
      </c>
      <c r="B26" s="108" t="s">
        <v>6</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7">
        <v>33</v>
      </c>
      <c r="AD26" s="13"/>
      <c r="AE26" s="48">
        <f t="shared" si="1"/>
        <v>0</v>
      </c>
    </row>
    <row r="27" spans="1:31" x14ac:dyDescent="0.15">
      <c r="A27" s="18" t="s">
        <v>47</v>
      </c>
      <c r="B27" s="108" t="s">
        <v>6</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65"/>
      <c r="AB27" s="110">
        <f t="shared" si="0"/>
        <v>0</v>
      </c>
      <c r="AC27" s="7">
        <v>28.6</v>
      </c>
      <c r="AD27" s="142"/>
      <c r="AE27" s="48">
        <f t="shared" si="1"/>
        <v>0</v>
      </c>
    </row>
    <row r="28" spans="1:31" x14ac:dyDescent="0.15">
      <c r="A28" s="123" t="s">
        <v>106</v>
      </c>
      <c r="B28" s="108" t="s">
        <v>6</v>
      </c>
      <c r="C28" s="162" t="s">
        <v>8</v>
      </c>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8.8000000000000007</v>
      </c>
      <c r="AD28" s="142"/>
      <c r="AE28" s="48">
        <f t="shared" si="1"/>
        <v>0</v>
      </c>
    </row>
    <row r="29" spans="1:31" x14ac:dyDescent="0.15">
      <c r="A29" s="123" t="s">
        <v>107</v>
      </c>
      <c r="B29" s="108" t="s">
        <v>6</v>
      </c>
      <c r="C29" s="162" t="s">
        <v>8</v>
      </c>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7">
        <v>10.45</v>
      </c>
      <c r="AD29" s="142"/>
      <c r="AE29" s="48">
        <f t="shared" si="1"/>
        <v>0</v>
      </c>
    </row>
    <row r="30" spans="1:31" x14ac:dyDescent="0.15">
      <c r="A30" s="123" t="s">
        <v>108</v>
      </c>
      <c r="B30" s="108" t="s">
        <v>6</v>
      </c>
      <c r="C30" s="162" t="s">
        <v>8</v>
      </c>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7">
        <v>12.1</v>
      </c>
      <c r="AD30" s="142"/>
      <c r="AE30" s="48">
        <f t="shared" si="1"/>
        <v>0</v>
      </c>
    </row>
    <row r="31" spans="1:31" x14ac:dyDescent="0.15">
      <c r="A31" s="103" t="s">
        <v>115</v>
      </c>
      <c r="B31" s="109" t="s">
        <v>79</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105">
        <v>0</v>
      </c>
      <c r="AD31" s="142"/>
      <c r="AE31" s="48">
        <f t="shared" si="1"/>
        <v>0</v>
      </c>
    </row>
    <row r="32" spans="1:31" x14ac:dyDescent="0.15">
      <c r="A32" s="103" t="s">
        <v>115</v>
      </c>
      <c r="B32" s="109" t="s">
        <v>79</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105">
        <v>0</v>
      </c>
      <c r="AD32" s="142"/>
      <c r="AE32" s="48">
        <f t="shared" si="1"/>
        <v>0</v>
      </c>
    </row>
    <row r="33" spans="1:31" x14ac:dyDescent="0.15">
      <c r="A33" s="103" t="s">
        <v>115</v>
      </c>
      <c r="B33" s="109" t="s">
        <v>79</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0">
        <f t="shared" si="0"/>
        <v>0</v>
      </c>
      <c r="AC33" s="105">
        <v>0</v>
      </c>
      <c r="AD33" s="142"/>
      <c r="AE33" s="48">
        <f t="shared" si="1"/>
        <v>0</v>
      </c>
    </row>
    <row r="34" spans="1:31" x14ac:dyDescent="0.15">
      <c r="A34" s="103" t="s">
        <v>115</v>
      </c>
      <c r="B34" s="109" t="s">
        <v>79</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0">
        <f t="shared" si="0"/>
        <v>0</v>
      </c>
      <c r="AC34" s="105">
        <v>0</v>
      </c>
      <c r="AD34" s="142"/>
      <c r="AE34" s="48">
        <f t="shared" si="1"/>
        <v>0</v>
      </c>
    </row>
    <row r="35" spans="1:31" x14ac:dyDescent="0.15">
      <c r="A35" s="103" t="s">
        <v>115</v>
      </c>
      <c r="B35" s="109" t="s">
        <v>79</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0">
        <f t="shared" si="0"/>
        <v>0</v>
      </c>
      <c r="AC35" s="105">
        <v>0</v>
      </c>
      <c r="AD35" s="142"/>
      <c r="AE35" s="48">
        <f t="shared" si="1"/>
        <v>0</v>
      </c>
    </row>
    <row r="36" spans="1:31" x14ac:dyDescent="0.15">
      <c r="A36" s="103" t="s">
        <v>115</v>
      </c>
      <c r="B36" s="109" t="s">
        <v>79</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si="0"/>
        <v>0</v>
      </c>
      <c r="AC36" s="105">
        <v>0</v>
      </c>
      <c r="AD36" s="142"/>
      <c r="AE36" s="48">
        <f t="shared" si="1"/>
        <v>0</v>
      </c>
    </row>
    <row r="37" spans="1:31" x14ac:dyDescent="0.15">
      <c r="A37" s="47"/>
      <c r="B37" s="47"/>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267"/>
      <c r="AB37" s="47"/>
      <c r="AC37" s="11"/>
      <c r="AD37" s="65" t="s">
        <v>84</v>
      </c>
      <c r="AE37" s="64">
        <f>SUM(AE20:AE36)</f>
        <v>0</v>
      </c>
    </row>
    <row r="38" spans="1:31" x14ac:dyDescent="0.15">
      <c r="A38" s="19"/>
      <c r="B38" s="37"/>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267"/>
      <c r="AB38" s="47"/>
      <c r="AC38" s="11"/>
      <c r="AD38" s="11"/>
      <c r="AE38" s="11"/>
    </row>
    <row r="39" spans="1:31" x14ac:dyDescent="0.15">
      <c r="A39" s="23" t="s">
        <v>431</v>
      </c>
      <c r="B39" s="14"/>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267"/>
      <c r="AB39" s="47"/>
      <c r="AC39" s="13"/>
      <c r="AD39" s="13"/>
      <c r="AE39" s="13"/>
    </row>
    <row r="40" spans="1:31" ht="16.5" customHeight="1" x14ac:dyDescent="0.15">
      <c r="A40" s="27" t="s">
        <v>103</v>
      </c>
      <c r="B40" s="111" t="s">
        <v>15</v>
      </c>
      <c r="C40" s="162" t="s">
        <v>8</v>
      </c>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265"/>
      <c r="AB40" s="113">
        <f t="shared" ref="AB40:AB63" si="2">SUM(C40:Y40)</f>
        <v>0</v>
      </c>
      <c r="AC40" s="6">
        <v>8.4</v>
      </c>
      <c r="AD40" s="13"/>
      <c r="AE40" s="48">
        <f t="shared" ref="AE40:AE63" si="3">(AB40*AC40)*(1+Z40/100)+AA40</f>
        <v>0</v>
      </c>
    </row>
    <row r="41" spans="1:31" ht="16.5" customHeight="1" x14ac:dyDescent="0.15">
      <c r="A41" s="124" t="s">
        <v>198</v>
      </c>
      <c r="B41" s="111" t="s">
        <v>15</v>
      </c>
      <c r="C41" s="162" t="s">
        <v>8</v>
      </c>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265"/>
      <c r="AB41" s="110">
        <f t="shared" si="2"/>
        <v>0</v>
      </c>
      <c r="AC41" s="6">
        <v>1.26</v>
      </c>
      <c r="AD41" s="13"/>
      <c r="AE41" s="48">
        <f t="shared" si="3"/>
        <v>0</v>
      </c>
    </row>
    <row r="42" spans="1:31" ht="16.5" customHeight="1" x14ac:dyDescent="0.15">
      <c r="A42" s="27" t="s">
        <v>48</v>
      </c>
      <c r="B42" s="111" t="s">
        <v>15</v>
      </c>
      <c r="C42" s="162" t="s">
        <v>8</v>
      </c>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265"/>
      <c r="AB42" s="110">
        <f t="shared" si="2"/>
        <v>0</v>
      </c>
      <c r="AC42" s="6">
        <v>1.68</v>
      </c>
      <c r="AD42" s="13"/>
      <c r="AE42" s="48">
        <f t="shared" si="3"/>
        <v>0</v>
      </c>
    </row>
    <row r="43" spans="1:31" ht="16.5" customHeight="1" x14ac:dyDescent="0.15">
      <c r="A43" s="27" t="s">
        <v>49</v>
      </c>
      <c r="B43" s="111" t="s">
        <v>15</v>
      </c>
      <c r="C43" s="162" t="s">
        <v>8</v>
      </c>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265"/>
      <c r="AB43" s="110">
        <f t="shared" si="2"/>
        <v>0</v>
      </c>
      <c r="AC43" s="6">
        <v>2.1800000000000002</v>
      </c>
      <c r="AD43" s="13"/>
      <c r="AE43" s="48">
        <f t="shared" si="3"/>
        <v>0</v>
      </c>
    </row>
    <row r="44" spans="1:31" ht="16.5" customHeight="1" x14ac:dyDescent="0.15">
      <c r="A44" s="27" t="s">
        <v>50</v>
      </c>
      <c r="B44" s="111" t="s">
        <v>15</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265"/>
      <c r="AB44" s="110">
        <f t="shared" si="2"/>
        <v>0</v>
      </c>
      <c r="AC44" s="6">
        <v>2.94</v>
      </c>
      <c r="AD44" s="13"/>
      <c r="AE44" s="48">
        <f t="shared" si="3"/>
        <v>0</v>
      </c>
    </row>
    <row r="45" spans="1:31" ht="16.5" customHeight="1" x14ac:dyDescent="0.15">
      <c r="A45" s="27" t="s">
        <v>51</v>
      </c>
      <c r="B45" s="111" t="s">
        <v>15</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265"/>
      <c r="AB45" s="110">
        <f t="shared" si="2"/>
        <v>0</v>
      </c>
      <c r="AC45" s="6">
        <v>3.61</v>
      </c>
      <c r="AD45" s="13"/>
      <c r="AE45" s="48">
        <f t="shared" si="3"/>
        <v>0</v>
      </c>
    </row>
    <row r="46" spans="1:31" ht="16.5" customHeight="1" x14ac:dyDescent="0.15">
      <c r="A46" s="124" t="s">
        <v>52</v>
      </c>
      <c r="B46" s="111" t="s">
        <v>15</v>
      </c>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265"/>
      <c r="AB46" s="110">
        <f t="shared" si="2"/>
        <v>0</v>
      </c>
      <c r="AC46" s="6">
        <v>1.68</v>
      </c>
      <c r="AD46" s="13"/>
      <c r="AE46" s="48">
        <f t="shared" si="3"/>
        <v>0</v>
      </c>
    </row>
    <row r="47" spans="1:31" ht="16.5" customHeight="1" x14ac:dyDescent="0.15">
      <c r="A47" s="124" t="s">
        <v>53</v>
      </c>
      <c r="B47" s="111" t="s">
        <v>15</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265"/>
      <c r="AB47" s="110">
        <f t="shared" si="2"/>
        <v>0</v>
      </c>
      <c r="AC47" s="6">
        <v>1.76</v>
      </c>
      <c r="AD47" s="13"/>
      <c r="AE47" s="48">
        <f t="shared" si="3"/>
        <v>0</v>
      </c>
    </row>
    <row r="48" spans="1:31" ht="16.5" customHeight="1" x14ac:dyDescent="0.15">
      <c r="A48" s="124" t="s">
        <v>54</v>
      </c>
      <c r="B48" s="111" t="s">
        <v>15</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265"/>
      <c r="AB48" s="110">
        <f t="shared" si="2"/>
        <v>0</v>
      </c>
      <c r="AC48" s="6">
        <v>2.1</v>
      </c>
      <c r="AD48" s="13"/>
      <c r="AE48" s="48">
        <f t="shared" si="3"/>
        <v>0</v>
      </c>
    </row>
    <row r="49" spans="1:31" ht="16.5" customHeight="1" x14ac:dyDescent="0.15">
      <c r="A49" s="124" t="s">
        <v>199</v>
      </c>
      <c r="B49" s="111" t="s">
        <v>15</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0">
        <f t="shared" si="2"/>
        <v>0</v>
      </c>
      <c r="AC49" s="6">
        <v>2.69</v>
      </c>
      <c r="AD49" s="13"/>
      <c r="AE49" s="48">
        <f t="shared" si="3"/>
        <v>0</v>
      </c>
    </row>
    <row r="50" spans="1:31" ht="16.5" customHeight="1" x14ac:dyDescent="0.15">
      <c r="A50" s="124" t="s">
        <v>200</v>
      </c>
      <c r="B50" s="111" t="s">
        <v>15</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0">
        <f t="shared" si="2"/>
        <v>0</v>
      </c>
      <c r="AC50" s="6">
        <v>2.77</v>
      </c>
      <c r="AD50" s="13"/>
      <c r="AE50" s="48">
        <f t="shared" si="3"/>
        <v>0</v>
      </c>
    </row>
    <row r="51" spans="1:31" ht="16.5" customHeight="1" x14ac:dyDescent="0.15">
      <c r="A51" s="124" t="s">
        <v>201</v>
      </c>
      <c r="B51" s="111" t="s">
        <v>15</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0">
        <f t="shared" si="2"/>
        <v>0</v>
      </c>
      <c r="AC51" s="6">
        <v>2.94</v>
      </c>
      <c r="AD51" s="13"/>
      <c r="AE51" s="48">
        <f t="shared" si="3"/>
        <v>0</v>
      </c>
    </row>
    <row r="52" spans="1:31" ht="16.5" customHeight="1" x14ac:dyDescent="0.15">
      <c r="A52" s="124" t="s">
        <v>202</v>
      </c>
      <c r="B52" s="111" t="s">
        <v>15</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0">
        <f t="shared" si="2"/>
        <v>0</v>
      </c>
      <c r="AC52" s="6">
        <v>3.11</v>
      </c>
      <c r="AD52" s="13"/>
      <c r="AE52" s="48">
        <f t="shared" si="3"/>
        <v>0</v>
      </c>
    </row>
    <row r="53" spans="1:31" ht="16.5" customHeight="1" x14ac:dyDescent="0.15">
      <c r="A53" s="27" t="s">
        <v>55</v>
      </c>
      <c r="B53" s="111" t="s">
        <v>15</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0">
        <f t="shared" si="2"/>
        <v>0</v>
      </c>
      <c r="AC53" s="6">
        <v>8.4</v>
      </c>
      <c r="AD53" s="13"/>
      <c r="AE53" s="48">
        <f t="shared" si="3"/>
        <v>0</v>
      </c>
    </row>
    <row r="54" spans="1:31" ht="16.5" customHeight="1" x14ac:dyDescent="0.15">
      <c r="A54" s="27" t="s">
        <v>56</v>
      </c>
      <c r="B54" s="111" t="s">
        <v>15</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0">
        <f t="shared" si="2"/>
        <v>0</v>
      </c>
      <c r="AC54" s="6">
        <v>9.24</v>
      </c>
      <c r="AD54" s="13"/>
      <c r="AE54" s="48">
        <f t="shared" si="3"/>
        <v>0</v>
      </c>
    </row>
    <row r="55" spans="1:31" ht="16.5" customHeight="1" x14ac:dyDescent="0.15">
      <c r="A55" s="27" t="s">
        <v>57</v>
      </c>
      <c r="B55" s="111" t="s">
        <v>15</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0">
        <f t="shared" si="2"/>
        <v>0</v>
      </c>
      <c r="AC55" s="6">
        <v>10.08</v>
      </c>
      <c r="AD55" s="13"/>
      <c r="AE55" s="48">
        <f t="shared" si="3"/>
        <v>0</v>
      </c>
    </row>
    <row r="56" spans="1:31" ht="16.5" customHeight="1" x14ac:dyDescent="0.15">
      <c r="A56" s="27" t="s">
        <v>58</v>
      </c>
      <c r="B56" s="111" t="s">
        <v>15</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0">
        <f t="shared" si="2"/>
        <v>0</v>
      </c>
      <c r="AC56" s="6">
        <v>10.92</v>
      </c>
      <c r="AD56" s="13"/>
      <c r="AE56" s="48">
        <f t="shared" si="3"/>
        <v>0</v>
      </c>
    </row>
    <row r="57" spans="1:31" ht="16.5" customHeight="1" x14ac:dyDescent="0.15">
      <c r="A57" s="27" t="s">
        <v>59</v>
      </c>
      <c r="B57" s="111" t="s">
        <v>15</v>
      </c>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265"/>
      <c r="AB57" s="110">
        <f t="shared" si="2"/>
        <v>0</v>
      </c>
      <c r="AC57" s="6">
        <v>12.6</v>
      </c>
      <c r="AD57" s="13"/>
      <c r="AE57" s="48">
        <f t="shared" si="3"/>
        <v>0</v>
      </c>
    </row>
    <row r="58" spans="1:31" x14ac:dyDescent="0.15">
      <c r="A58" s="27" t="s">
        <v>60</v>
      </c>
      <c r="B58" s="111" t="s">
        <v>15</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265"/>
      <c r="AB58" s="110">
        <f t="shared" si="2"/>
        <v>0</v>
      </c>
      <c r="AC58" s="6">
        <v>0.84</v>
      </c>
      <c r="AD58" s="13"/>
      <c r="AE58" s="48">
        <f t="shared" si="3"/>
        <v>0</v>
      </c>
    </row>
    <row r="59" spans="1:31" x14ac:dyDescent="0.15">
      <c r="A59" s="18" t="s">
        <v>105</v>
      </c>
      <c r="B59" s="108" t="s">
        <v>15</v>
      </c>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265"/>
      <c r="AB59" s="110">
        <f t="shared" si="2"/>
        <v>0</v>
      </c>
      <c r="AC59" s="7">
        <v>3.36</v>
      </c>
      <c r="AD59" s="13"/>
      <c r="AE59" s="48">
        <f t="shared" si="3"/>
        <v>0</v>
      </c>
    </row>
    <row r="60" spans="1:31" x14ac:dyDescent="0.15">
      <c r="A60" s="103" t="s">
        <v>115</v>
      </c>
      <c r="B60" s="109" t="s">
        <v>79</v>
      </c>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265"/>
      <c r="AB60" s="110">
        <f t="shared" si="2"/>
        <v>0</v>
      </c>
      <c r="AC60" s="105">
        <v>0</v>
      </c>
      <c r="AD60" s="13"/>
      <c r="AE60" s="48">
        <f t="shared" si="3"/>
        <v>0</v>
      </c>
    </row>
    <row r="61" spans="1:31" x14ac:dyDescent="0.15">
      <c r="A61" s="103" t="s">
        <v>115</v>
      </c>
      <c r="B61" s="109" t="s">
        <v>79</v>
      </c>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265"/>
      <c r="AB61" s="110">
        <f t="shared" si="2"/>
        <v>0</v>
      </c>
      <c r="AC61" s="105">
        <v>0</v>
      </c>
      <c r="AD61" s="13"/>
      <c r="AE61" s="48">
        <f t="shared" si="3"/>
        <v>0</v>
      </c>
    </row>
    <row r="62" spans="1:31" x14ac:dyDescent="0.15">
      <c r="A62" s="103" t="s">
        <v>115</v>
      </c>
      <c r="B62" s="109" t="s">
        <v>79</v>
      </c>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265"/>
      <c r="AB62" s="110">
        <f t="shared" si="2"/>
        <v>0</v>
      </c>
      <c r="AC62" s="105">
        <v>0</v>
      </c>
      <c r="AD62" s="13"/>
      <c r="AE62" s="48">
        <f t="shared" si="3"/>
        <v>0</v>
      </c>
    </row>
    <row r="63" spans="1:31" x14ac:dyDescent="0.15">
      <c r="A63" s="103" t="s">
        <v>115</v>
      </c>
      <c r="B63" s="109" t="s">
        <v>79</v>
      </c>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265"/>
      <c r="AB63" s="110">
        <f t="shared" si="2"/>
        <v>0</v>
      </c>
      <c r="AC63" s="105">
        <v>0</v>
      </c>
      <c r="AD63" s="13"/>
      <c r="AE63" s="48">
        <f t="shared" si="3"/>
        <v>0</v>
      </c>
    </row>
    <row r="64" spans="1:31" ht="16.5" customHeight="1" x14ac:dyDescent="0.15">
      <c r="A64" s="60"/>
      <c r="B64" s="61"/>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267"/>
      <c r="AB64" s="116"/>
      <c r="AC64" s="62"/>
      <c r="AD64" s="65" t="s">
        <v>84</v>
      </c>
      <c r="AE64" s="64">
        <f>SUM(AE40:AE63)</f>
        <v>0</v>
      </c>
    </row>
    <row r="65" spans="1:31" ht="16.5" customHeight="1" x14ac:dyDescent="0.15">
      <c r="A65" s="19"/>
      <c r="B65" s="37"/>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267"/>
      <c r="AB65" s="47"/>
      <c r="AC65" s="11"/>
      <c r="AD65" s="11"/>
      <c r="AE65" s="11"/>
    </row>
    <row r="66" spans="1:31" ht="16.5" customHeight="1" x14ac:dyDescent="0.15">
      <c r="A66" s="23" t="s">
        <v>432</v>
      </c>
      <c r="B66" s="14"/>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267"/>
      <c r="AB66" s="114"/>
      <c r="AC66" s="13"/>
      <c r="AD66" s="13"/>
      <c r="AE66" s="13"/>
    </row>
    <row r="67" spans="1:31" ht="16.5" customHeight="1" x14ac:dyDescent="0.15">
      <c r="A67" s="346" t="s">
        <v>331</v>
      </c>
      <c r="B67" s="108" t="s">
        <v>7</v>
      </c>
      <c r="C67" s="162"/>
      <c r="D67" s="162"/>
      <c r="E67" s="162"/>
      <c r="F67" s="162"/>
      <c r="G67" s="162"/>
      <c r="H67" s="162"/>
      <c r="I67" s="162" t="s">
        <v>8</v>
      </c>
      <c r="J67" s="162" t="s">
        <v>8</v>
      </c>
      <c r="K67" s="162"/>
      <c r="L67" s="162"/>
      <c r="M67" s="162"/>
      <c r="N67" s="162"/>
      <c r="O67" s="162"/>
      <c r="P67" s="162"/>
      <c r="Q67" s="162"/>
      <c r="R67" s="162"/>
      <c r="S67" s="162"/>
      <c r="T67" s="162"/>
      <c r="U67" s="162"/>
      <c r="V67" s="162"/>
      <c r="W67" s="162"/>
      <c r="X67" s="162"/>
      <c r="Y67" s="162"/>
      <c r="Z67" s="162"/>
      <c r="AA67" s="265"/>
      <c r="AB67" s="110">
        <f t="shared" ref="AB67:AB76" si="4">SUM(C67:Y67)</f>
        <v>0</v>
      </c>
      <c r="AC67" s="7">
        <v>1876</v>
      </c>
      <c r="AD67" s="13"/>
      <c r="AE67" s="48">
        <f t="shared" ref="AE67:AE76" si="5">(AB67*AC67)*(1+Z67/100)+AA67</f>
        <v>0</v>
      </c>
    </row>
    <row r="68" spans="1:31" ht="16.5" customHeight="1" x14ac:dyDescent="0.15">
      <c r="A68" s="123" t="s">
        <v>329</v>
      </c>
      <c r="B68" s="108" t="s">
        <v>7</v>
      </c>
      <c r="C68" s="162"/>
      <c r="D68" s="162"/>
      <c r="E68" s="162"/>
      <c r="F68" s="162"/>
      <c r="G68" s="162"/>
      <c r="H68" s="162"/>
      <c r="I68" s="162" t="s">
        <v>8</v>
      </c>
      <c r="J68" s="162" t="s">
        <v>8</v>
      </c>
      <c r="K68" s="162"/>
      <c r="L68" s="162"/>
      <c r="M68" s="162"/>
      <c r="N68" s="162"/>
      <c r="O68" s="162"/>
      <c r="P68" s="162"/>
      <c r="Q68" s="162"/>
      <c r="R68" s="162"/>
      <c r="S68" s="162"/>
      <c r="T68" s="162"/>
      <c r="U68" s="162"/>
      <c r="V68" s="162"/>
      <c r="W68" s="162"/>
      <c r="X68" s="162"/>
      <c r="Y68" s="162"/>
      <c r="Z68" s="162"/>
      <c r="AA68" s="265"/>
      <c r="AB68" s="110">
        <f t="shared" si="4"/>
        <v>0</v>
      </c>
      <c r="AC68" s="7">
        <v>2948</v>
      </c>
      <c r="AD68" s="13"/>
      <c r="AE68" s="48">
        <f t="shared" si="5"/>
        <v>0</v>
      </c>
    </row>
    <row r="69" spans="1:31" ht="16.5" customHeight="1" x14ac:dyDescent="0.15">
      <c r="A69" s="18" t="s">
        <v>333</v>
      </c>
      <c r="B69" s="108" t="s">
        <v>7</v>
      </c>
      <c r="C69" s="162"/>
      <c r="D69" s="162"/>
      <c r="E69" s="162"/>
      <c r="F69" s="162"/>
      <c r="G69" s="162"/>
      <c r="H69" s="162"/>
      <c r="I69" s="162" t="s">
        <v>8</v>
      </c>
      <c r="J69" s="162" t="s">
        <v>8</v>
      </c>
      <c r="K69" s="162"/>
      <c r="L69" s="162"/>
      <c r="M69" s="162"/>
      <c r="N69" s="162"/>
      <c r="O69" s="162"/>
      <c r="P69" s="162"/>
      <c r="Q69" s="162"/>
      <c r="R69" s="162"/>
      <c r="S69" s="162"/>
      <c r="T69" s="162"/>
      <c r="U69" s="162"/>
      <c r="V69" s="162"/>
      <c r="W69" s="162"/>
      <c r="X69" s="162"/>
      <c r="Y69" s="162"/>
      <c r="Z69" s="162"/>
      <c r="AA69" s="265"/>
      <c r="AB69" s="110">
        <f t="shared" si="4"/>
        <v>0</v>
      </c>
      <c r="AC69" s="7">
        <v>2144</v>
      </c>
      <c r="AD69" s="13"/>
      <c r="AE69" s="48">
        <f t="shared" si="5"/>
        <v>0</v>
      </c>
    </row>
    <row r="70" spans="1:31" ht="16.5" customHeight="1" x14ac:dyDescent="0.15">
      <c r="A70" s="18" t="s">
        <v>29</v>
      </c>
      <c r="B70" s="108" t="s">
        <v>15</v>
      </c>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265"/>
      <c r="AB70" s="110">
        <f t="shared" si="4"/>
        <v>0</v>
      </c>
      <c r="AC70" s="7">
        <v>2.0099999999999998</v>
      </c>
      <c r="AD70" s="13"/>
      <c r="AE70" s="48">
        <f t="shared" si="5"/>
        <v>0</v>
      </c>
    </row>
    <row r="71" spans="1:31" x14ac:dyDescent="0.15">
      <c r="A71" s="18" t="s">
        <v>144</v>
      </c>
      <c r="B71" s="108" t="s">
        <v>15</v>
      </c>
      <c r="C71" s="162" t="s">
        <v>8</v>
      </c>
      <c r="D71" s="162"/>
      <c r="E71" s="162"/>
      <c r="F71" s="162"/>
      <c r="G71" s="162"/>
      <c r="H71" s="162"/>
      <c r="I71" s="162"/>
      <c r="J71" s="162" t="s">
        <v>8</v>
      </c>
      <c r="K71" s="162"/>
      <c r="L71" s="162"/>
      <c r="M71" s="162"/>
      <c r="N71" s="162"/>
      <c r="O71" s="162"/>
      <c r="P71" s="162"/>
      <c r="Q71" s="162"/>
      <c r="R71" s="162"/>
      <c r="S71" s="162"/>
      <c r="T71" s="162"/>
      <c r="U71" s="162"/>
      <c r="V71" s="162"/>
      <c r="W71" s="162"/>
      <c r="X71" s="162"/>
      <c r="Y71" s="162"/>
      <c r="Z71" s="162"/>
      <c r="AA71" s="265"/>
      <c r="AB71" s="110">
        <f t="shared" si="4"/>
        <v>0</v>
      </c>
      <c r="AC71" s="70">
        <f>IF(AB71&lt;=5000,5*1.6,4*1.6)</f>
        <v>8</v>
      </c>
      <c r="AD71" s="13"/>
      <c r="AE71" s="48">
        <f t="shared" si="5"/>
        <v>0</v>
      </c>
    </row>
    <row r="72" spans="1:31" x14ac:dyDescent="0.15">
      <c r="A72" s="18" t="s">
        <v>330</v>
      </c>
      <c r="B72" s="108" t="s">
        <v>7</v>
      </c>
      <c r="C72" s="162"/>
      <c r="D72" s="162"/>
      <c r="E72" s="162"/>
      <c r="F72" s="162"/>
      <c r="G72" s="162"/>
      <c r="H72" s="162"/>
      <c r="I72" s="162"/>
      <c r="J72" s="162" t="s">
        <v>8</v>
      </c>
      <c r="K72" s="162"/>
      <c r="L72" s="162"/>
      <c r="M72" s="162"/>
      <c r="N72" s="162"/>
      <c r="O72" s="162"/>
      <c r="P72" s="162"/>
      <c r="Q72" s="162"/>
      <c r="R72" s="162"/>
      <c r="S72" s="162"/>
      <c r="T72" s="162"/>
      <c r="U72" s="162"/>
      <c r="V72" s="162"/>
      <c r="W72" s="162"/>
      <c r="X72" s="162"/>
      <c r="Y72" s="162"/>
      <c r="Z72" s="162"/>
      <c r="AA72" s="265"/>
      <c r="AB72" s="110">
        <f t="shared" si="4"/>
        <v>0</v>
      </c>
      <c r="AC72" s="318">
        <v>300</v>
      </c>
      <c r="AD72" s="13"/>
      <c r="AE72" s="48">
        <f t="shared" si="5"/>
        <v>0</v>
      </c>
    </row>
    <row r="73" spans="1:31" x14ac:dyDescent="0.15">
      <c r="A73" s="103" t="s">
        <v>115</v>
      </c>
      <c r="B73" s="109" t="s">
        <v>79</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265"/>
      <c r="AB73" s="110">
        <f t="shared" si="4"/>
        <v>0</v>
      </c>
      <c r="AC73" s="105">
        <v>0</v>
      </c>
      <c r="AD73" s="13"/>
      <c r="AE73" s="48">
        <f t="shared" si="5"/>
        <v>0</v>
      </c>
    </row>
    <row r="74" spans="1:31" x14ac:dyDescent="0.15">
      <c r="A74" s="103" t="s">
        <v>115</v>
      </c>
      <c r="B74" s="109" t="s">
        <v>79</v>
      </c>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265"/>
      <c r="AB74" s="110">
        <f t="shared" si="4"/>
        <v>0</v>
      </c>
      <c r="AC74" s="105">
        <v>0</v>
      </c>
      <c r="AD74" s="13"/>
      <c r="AE74" s="48">
        <f t="shared" si="5"/>
        <v>0</v>
      </c>
    </row>
    <row r="75" spans="1:31" x14ac:dyDescent="0.15">
      <c r="A75" s="103" t="s">
        <v>115</v>
      </c>
      <c r="B75" s="109" t="s">
        <v>79</v>
      </c>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265"/>
      <c r="AB75" s="110">
        <f t="shared" si="4"/>
        <v>0</v>
      </c>
      <c r="AC75" s="105">
        <v>0</v>
      </c>
      <c r="AD75" s="13"/>
      <c r="AE75" s="48">
        <f t="shared" si="5"/>
        <v>0</v>
      </c>
    </row>
    <row r="76" spans="1:31" x14ac:dyDescent="0.15">
      <c r="A76" s="103" t="s">
        <v>115</v>
      </c>
      <c r="B76" s="109" t="s">
        <v>79</v>
      </c>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265"/>
      <c r="AB76" s="110">
        <f t="shared" si="4"/>
        <v>0</v>
      </c>
      <c r="AC76" s="105">
        <v>0</v>
      </c>
      <c r="AD76" s="13"/>
      <c r="AE76" s="48">
        <f t="shared" si="5"/>
        <v>0</v>
      </c>
    </row>
    <row r="77" spans="1:31" ht="16.5" customHeight="1" x14ac:dyDescent="0.15">
      <c r="A77" s="60"/>
      <c r="B77" s="101"/>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267"/>
      <c r="AB77" s="116"/>
      <c r="AC77" s="62"/>
      <c r="AD77" s="65" t="s">
        <v>84</v>
      </c>
      <c r="AE77" s="64">
        <f>SUM(AE67:AE76)</f>
        <v>0</v>
      </c>
    </row>
    <row r="78" spans="1:31" ht="16.5" customHeight="1" x14ac:dyDescent="0.15">
      <c r="A78" s="19"/>
      <c r="B78" s="37"/>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267"/>
      <c r="AB78" s="47"/>
      <c r="AC78" s="11"/>
      <c r="AD78" s="11"/>
      <c r="AE78" s="11"/>
    </row>
    <row r="79" spans="1:31" ht="16.5" customHeight="1" x14ac:dyDescent="0.15">
      <c r="A79" s="122" t="s">
        <v>433</v>
      </c>
      <c r="B79" s="14"/>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267"/>
      <c r="AB79" s="114"/>
      <c r="AC79" s="13"/>
      <c r="AD79" s="13"/>
      <c r="AE79" s="13"/>
    </row>
    <row r="80" spans="1:31" ht="16.5" customHeight="1" x14ac:dyDescent="0.15">
      <c r="A80" s="18" t="s">
        <v>100</v>
      </c>
      <c r="B80" s="108" t="s">
        <v>7</v>
      </c>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265"/>
      <c r="AB80" s="110">
        <f t="shared" ref="AB80:AB122" si="6">SUM(C80:Y80)</f>
        <v>0</v>
      </c>
      <c r="AC80" s="7">
        <v>1650</v>
      </c>
      <c r="AD80" s="13"/>
      <c r="AE80" s="48">
        <f t="shared" ref="AE80:AE122" si="7">(AB80*AC80)*(1+Z80/100)+AA80</f>
        <v>0</v>
      </c>
    </row>
    <row r="81" spans="1:31" ht="16.5" customHeight="1" x14ac:dyDescent="0.15">
      <c r="A81" s="18" t="s">
        <v>101</v>
      </c>
      <c r="B81" s="108" t="s">
        <v>15</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265"/>
      <c r="AB81" s="110">
        <f t="shared" si="6"/>
        <v>0</v>
      </c>
      <c r="AC81" s="7">
        <v>13.2</v>
      </c>
      <c r="AD81" s="13"/>
      <c r="AE81" s="48">
        <f t="shared" si="7"/>
        <v>0</v>
      </c>
    </row>
    <row r="82" spans="1:31" ht="16.5" customHeight="1" x14ac:dyDescent="0.15">
      <c r="A82" s="18" t="s">
        <v>102</v>
      </c>
      <c r="B82" s="108" t="s">
        <v>15</v>
      </c>
      <c r="C82" s="162"/>
      <c r="D82" s="162"/>
      <c r="E82" s="162" t="s">
        <v>8</v>
      </c>
      <c r="F82" s="162"/>
      <c r="G82" s="162"/>
      <c r="H82" s="162"/>
      <c r="I82" s="162"/>
      <c r="J82" s="162"/>
      <c r="K82" s="162"/>
      <c r="L82" s="162"/>
      <c r="M82" s="162"/>
      <c r="N82" s="162"/>
      <c r="O82" s="162"/>
      <c r="P82" s="162"/>
      <c r="Q82" s="162"/>
      <c r="R82" s="162"/>
      <c r="S82" s="162"/>
      <c r="T82" s="162"/>
      <c r="U82" s="162"/>
      <c r="V82" s="162"/>
      <c r="W82" s="162"/>
      <c r="X82" s="162"/>
      <c r="Y82" s="162"/>
      <c r="Z82" s="162"/>
      <c r="AA82" s="265"/>
      <c r="AB82" s="110">
        <f t="shared" si="6"/>
        <v>0</v>
      </c>
      <c r="AC82" s="7">
        <v>11.55</v>
      </c>
      <c r="AD82" s="13"/>
      <c r="AE82" s="48">
        <f t="shared" si="7"/>
        <v>0</v>
      </c>
    </row>
    <row r="83" spans="1:31" x14ac:dyDescent="0.15">
      <c r="A83" s="18" t="s">
        <v>145</v>
      </c>
      <c r="B83" s="108" t="s">
        <v>15</v>
      </c>
      <c r="C83" s="162" t="s">
        <v>8</v>
      </c>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265"/>
      <c r="AB83" s="110">
        <f t="shared" si="6"/>
        <v>0</v>
      </c>
      <c r="AC83" s="7">
        <v>8.25</v>
      </c>
      <c r="AD83" s="13"/>
      <c r="AE83" s="48">
        <f t="shared" si="7"/>
        <v>0</v>
      </c>
    </row>
    <row r="84" spans="1:31" x14ac:dyDescent="0.15">
      <c r="A84" s="18" t="s">
        <v>111</v>
      </c>
      <c r="B84" s="108" t="s">
        <v>15</v>
      </c>
      <c r="C84" s="162" t="s">
        <v>8</v>
      </c>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265"/>
      <c r="AB84" s="110">
        <f t="shared" si="6"/>
        <v>0</v>
      </c>
      <c r="AC84" s="7">
        <v>10.73</v>
      </c>
      <c r="AD84" s="13"/>
      <c r="AE84" s="48">
        <f t="shared" si="7"/>
        <v>0</v>
      </c>
    </row>
    <row r="85" spans="1:31" x14ac:dyDescent="0.15">
      <c r="A85" s="18" t="s">
        <v>112</v>
      </c>
      <c r="B85" s="108" t="s">
        <v>15</v>
      </c>
      <c r="C85" s="162" t="s">
        <v>8</v>
      </c>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265"/>
      <c r="AB85" s="110">
        <f t="shared" si="6"/>
        <v>0</v>
      </c>
      <c r="AC85" s="7">
        <v>17.329999999999998</v>
      </c>
      <c r="AD85" s="13"/>
      <c r="AE85" s="48">
        <f t="shared" si="7"/>
        <v>0</v>
      </c>
    </row>
    <row r="86" spans="1:31" x14ac:dyDescent="0.15">
      <c r="A86" s="123" t="s">
        <v>104</v>
      </c>
      <c r="B86" s="108" t="s">
        <v>6</v>
      </c>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265"/>
      <c r="AB86" s="110">
        <f t="shared" si="6"/>
        <v>0</v>
      </c>
      <c r="AC86" s="7">
        <v>41.25</v>
      </c>
      <c r="AD86" s="13"/>
      <c r="AE86" s="48">
        <f t="shared" si="7"/>
        <v>0</v>
      </c>
    </row>
    <row r="87" spans="1:31" x14ac:dyDescent="0.15">
      <c r="A87" s="18" t="s">
        <v>332</v>
      </c>
      <c r="B87" s="108" t="s">
        <v>6</v>
      </c>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265"/>
      <c r="AB87" s="110">
        <f t="shared" si="6"/>
        <v>0</v>
      </c>
      <c r="AC87" s="7">
        <v>18.98</v>
      </c>
      <c r="AD87" s="64"/>
      <c r="AE87" s="48">
        <f t="shared" si="7"/>
        <v>0</v>
      </c>
    </row>
    <row r="88" spans="1:31" x14ac:dyDescent="0.15">
      <c r="A88" s="18" t="s">
        <v>106</v>
      </c>
      <c r="B88" s="108" t="s">
        <v>6</v>
      </c>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265"/>
      <c r="AB88" s="110">
        <f t="shared" si="6"/>
        <v>0</v>
      </c>
      <c r="AC88" s="7">
        <v>12.46</v>
      </c>
      <c r="AD88" s="13"/>
      <c r="AE88" s="48">
        <f t="shared" si="7"/>
        <v>0</v>
      </c>
    </row>
    <row r="89" spans="1:31" x14ac:dyDescent="0.15">
      <c r="A89" s="18" t="s">
        <v>107</v>
      </c>
      <c r="B89" s="108" t="s">
        <v>6</v>
      </c>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265"/>
      <c r="AB89" s="110">
        <f t="shared" si="6"/>
        <v>0</v>
      </c>
      <c r="AC89" s="7">
        <v>13.53</v>
      </c>
      <c r="AD89" s="13"/>
      <c r="AE89" s="48">
        <f t="shared" si="7"/>
        <v>0</v>
      </c>
    </row>
    <row r="90" spans="1:31" x14ac:dyDescent="0.15">
      <c r="A90" s="18" t="s">
        <v>108</v>
      </c>
      <c r="B90" s="108" t="s">
        <v>6</v>
      </c>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265"/>
      <c r="AB90" s="110">
        <f t="shared" si="6"/>
        <v>0</v>
      </c>
      <c r="AC90" s="7">
        <v>15.43</v>
      </c>
      <c r="AD90" s="13"/>
      <c r="AE90" s="48">
        <f t="shared" si="7"/>
        <v>0</v>
      </c>
    </row>
    <row r="91" spans="1:31" x14ac:dyDescent="0.15">
      <c r="A91" s="18" t="s">
        <v>45</v>
      </c>
      <c r="B91" s="108" t="s">
        <v>15</v>
      </c>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265"/>
      <c r="AB91" s="110">
        <f t="shared" si="6"/>
        <v>0</v>
      </c>
      <c r="AC91" s="7">
        <v>0.74</v>
      </c>
      <c r="AD91" s="13"/>
      <c r="AE91" s="48">
        <f t="shared" si="7"/>
        <v>0</v>
      </c>
    </row>
    <row r="92" spans="1:31" x14ac:dyDescent="0.15">
      <c r="A92" s="18" t="s">
        <v>191</v>
      </c>
      <c r="B92" s="111" t="s">
        <v>15</v>
      </c>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265"/>
      <c r="AB92" s="110">
        <f t="shared" si="6"/>
        <v>0</v>
      </c>
      <c r="AC92" s="7">
        <v>0.99</v>
      </c>
      <c r="AD92" s="13"/>
      <c r="AE92" s="48">
        <f t="shared" si="7"/>
        <v>0</v>
      </c>
    </row>
    <row r="93" spans="1:31" x14ac:dyDescent="0.15">
      <c r="A93" s="18" t="s">
        <v>46</v>
      </c>
      <c r="B93" s="111" t="s">
        <v>15</v>
      </c>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265"/>
      <c r="AB93" s="110">
        <f t="shared" si="6"/>
        <v>0</v>
      </c>
      <c r="AC93" s="7">
        <v>11.55</v>
      </c>
      <c r="AD93" s="142"/>
      <c r="AE93" s="48">
        <f t="shared" si="7"/>
        <v>0</v>
      </c>
    </row>
    <row r="94" spans="1:31" x14ac:dyDescent="0.15">
      <c r="A94" s="18" t="s">
        <v>192</v>
      </c>
      <c r="B94" s="111" t="s">
        <v>7</v>
      </c>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265"/>
      <c r="AB94" s="110">
        <f t="shared" si="6"/>
        <v>0</v>
      </c>
      <c r="AC94" s="7">
        <v>1650</v>
      </c>
      <c r="AD94" s="142"/>
      <c r="AE94" s="48">
        <f t="shared" si="7"/>
        <v>0</v>
      </c>
    </row>
    <row r="95" spans="1:31" x14ac:dyDescent="0.15">
      <c r="A95" s="18" t="s">
        <v>193</v>
      </c>
      <c r="B95" s="111" t="s">
        <v>15</v>
      </c>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265"/>
      <c r="AB95" s="110">
        <f t="shared" si="6"/>
        <v>0</v>
      </c>
      <c r="AC95" s="7">
        <v>1.65</v>
      </c>
      <c r="AD95" s="142"/>
      <c r="AE95" s="48">
        <f t="shared" si="7"/>
        <v>0</v>
      </c>
    </row>
    <row r="96" spans="1:31" x14ac:dyDescent="0.15">
      <c r="A96" s="18" t="s">
        <v>195</v>
      </c>
      <c r="B96" s="111" t="s">
        <v>15</v>
      </c>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265"/>
      <c r="AB96" s="110">
        <f t="shared" si="6"/>
        <v>0</v>
      </c>
      <c r="AC96" s="7">
        <v>18.149999999999999</v>
      </c>
      <c r="AD96" s="142"/>
      <c r="AE96" s="48">
        <f t="shared" si="7"/>
        <v>0</v>
      </c>
    </row>
    <row r="97" spans="1:31" x14ac:dyDescent="0.15">
      <c r="A97" s="18" t="s">
        <v>196</v>
      </c>
      <c r="B97" s="111" t="s">
        <v>15</v>
      </c>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c r="AA97" s="265"/>
      <c r="AB97" s="110">
        <f t="shared" si="6"/>
        <v>0</v>
      </c>
      <c r="AC97" s="7">
        <v>13.2</v>
      </c>
      <c r="AD97" s="142"/>
      <c r="AE97" s="48">
        <f t="shared" si="7"/>
        <v>0</v>
      </c>
    </row>
    <row r="98" spans="1:31" x14ac:dyDescent="0.15">
      <c r="A98" s="18" t="s">
        <v>197</v>
      </c>
      <c r="B98" s="111" t="s">
        <v>15</v>
      </c>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265"/>
      <c r="AB98" s="110">
        <f t="shared" si="6"/>
        <v>0</v>
      </c>
      <c r="AC98" s="7">
        <v>19.8</v>
      </c>
      <c r="AD98" s="142"/>
      <c r="AE98" s="48">
        <f t="shared" si="7"/>
        <v>0</v>
      </c>
    </row>
    <row r="99" spans="1:31" x14ac:dyDescent="0.15">
      <c r="A99" s="18" t="s">
        <v>295</v>
      </c>
      <c r="B99" s="111" t="s">
        <v>15</v>
      </c>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265"/>
      <c r="AB99" s="110">
        <f>SUM(C99:Y99)</f>
        <v>0</v>
      </c>
      <c r="AC99" s="7">
        <v>4.13</v>
      </c>
      <c r="AD99" s="142"/>
      <c r="AE99" s="48">
        <f>(AB99*AC99)*(1+Z99/100)+AA99</f>
        <v>0</v>
      </c>
    </row>
    <row r="100" spans="1:31" x14ac:dyDescent="0.15">
      <c r="A100" s="316" t="s">
        <v>307</v>
      </c>
      <c r="B100" s="317" t="s">
        <v>6</v>
      </c>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265"/>
      <c r="AB100" s="110">
        <f t="shared" si="6"/>
        <v>0</v>
      </c>
      <c r="AC100" s="318">
        <v>2.38</v>
      </c>
      <c r="AD100" s="142"/>
      <c r="AE100" s="48">
        <f t="shared" si="7"/>
        <v>0</v>
      </c>
    </row>
    <row r="101" spans="1:31" x14ac:dyDescent="0.15">
      <c r="A101" s="316" t="s">
        <v>308</v>
      </c>
      <c r="B101" s="317" t="s">
        <v>15</v>
      </c>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265"/>
      <c r="AB101" s="110">
        <f t="shared" si="6"/>
        <v>0</v>
      </c>
      <c r="AC101" s="318">
        <v>2.6</v>
      </c>
      <c r="AD101" s="142"/>
      <c r="AE101" s="48">
        <f t="shared" si="7"/>
        <v>0</v>
      </c>
    </row>
    <row r="102" spans="1:31" x14ac:dyDescent="0.15">
      <c r="A102" s="316" t="s">
        <v>309</v>
      </c>
      <c r="B102" s="317" t="s">
        <v>306</v>
      </c>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265"/>
      <c r="AB102" s="110">
        <f t="shared" si="6"/>
        <v>0</v>
      </c>
      <c r="AC102" s="318">
        <v>150</v>
      </c>
      <c r="AD102" s="142"/>
      <c r="AE102" s="48">
        <f t="shared" si="7"/>
        <v>0</v>
      </c>
    </row>
    <row r="103" spans="1:31" x14ac:dyDescent="0.15">
      <c r="A103" s="316" t="s">
        <v>310</v>
      </c>
      <c r="B103" s="317" t="s">
        <v>6</v>
      </c>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265"/>
      <c r="AB103" s="110">
        <f t="shared" si="6"/>
        <v>0</v>
      </c>
      <c r="AC103" s="318">
        <v>2.5</v>
      </c>
      <c r="AD103" s="142"/>
      <c r="AE103" s="48">
        <f t="shared" si="7"/>
        <v>0</v>
      </c>
    </row>
    <row r="104" spans="1:31" x14ac:dyDescent="0.15">
      <c r="A104" s="103" t="s">
        <v>115</v>
      </c>
      <c r="B104" s="109" t="s">
        <v>79</v>
      </c>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265"/>
      <c r="AB104" s="110">
        <f t="shared" si="6"/>
        <v>0</v>
      </c>
      <c r="AC104" s="105">
        <v>0</v>
      </c>
      <c r="AD104" s="142"/>
      <c r="AE104" s="48">
        <f t="shared" si="7"/>
        <v>0</v>
      </c>
    </row>
    <row r="105" spans="1:31" x14ac:dyDescent="0.15">
      <c r="A105" s="103" t="s">
        <v>115</v>
      </c>
      <c r="B105" s="109" t="s">
        <v>79</v>
      </c>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265"/>
      <c r="AB105" s="110">
        <f t="shared" si="6"/>
        <v>0</v>
      </c>
      <c r="AC105" s="105">
        <v>0</v>
      </c>
      <c r="AD105" s="142"/>
      <c r="AE105" s="48">
        <f t="shared" si="7"/>
        <v>0</v>
      </c>
    </row>
    <row r="106" spans="1:31" x14ac:dyDescent="0.15">
      <c r="A106" s="103" t="s">
        <v>115</v>
      </c>
      <c r="B106" s="109" t="s">
        <v>79</v>
      </c>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265"/>
      <c r="AB106" s="110">
        <f t="shared" si="6"/>
        <v>0</v>
      </c>
      <c r="AC106" s="105">
        <v>0</v>
      </c>
      <c r="AD106" s="142"/>
      <c r="AE106" s="48">
        <f t="shared" si="7"/>
        <v>0</v>
      </c>
    </row>
    <row r="107" spans="1:31" x14ac:dyDescent="0.15">
      <c r="A107" s="103" t="s">
        <v>115</v>
      </c>
      <c r="B107" s="109" t="s">
        <v>79</v>
      </c>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265"/>
      <c r="AB107" s="110">
        <f t="shared" si="6"/>
        <v>0</v>
      </c>
      <c r="AC107" s="105">
        <v>0</v>
      </c>
      <c r="AD107" s="142"/>
      <c r="AE107" s="48">
        <f t="shared" si="7"/>
        <v>0</v>
      </c>
    </row>
    <row r="108" spans="1:31" x14ac:dyDescent="0.15">
      <c r="A108" s="103" t="s">
        <v>115</v>
      </c>
      <c r="B108" s="109" t="s">
        <v>79</v>
      </c>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265"/>
      <c r="AB108" s="110">
        <f t="shared" si="6"/>
        <v>0</v>
      </c>
      <c r="AC108" s="105">
        <v>0</v>
      </c>
      <c r="AD108" s="142"/>
      <c r="AE108" s="48">
        <f t="shared" si="7"/>
        <v>0</v>
      </c>
    </row>
    <row r="109" spans="1:31" x14ac:dyDescent="0.15">
      <c r="A109" s="103" t="s">
        <v>115</v>
      </c>
      <c r="B109" s="109" t="s">
        <v>79</v>
      </c>
      <c r="C109" s="162"/>
      <c r="D109" s="162"/>
      <c r="E109" s="162"/>
      <c r="F109" s="162"/>
      <c r="G109" s="162"/>
      <c r="H109" s="162"/>
      <c r="I109" s="162"/>
      <c r="J109" s="162"/>
      <c r="K109" s="162"/>
      <c r="L109" s="162"/>
      <c r="M109" s="162"/>
      <c r="N109" s="162"/>
      <c r="O109" s="162"/>
      <c r="P109" s="162"/>
      <c r="Q109" s="162"/>
      <c r="R109" s="162"/>
      <c r="S109" s="162"/>
      <c r="T109" s="162"/>
      <c r="U109" s="162"/>
      <c r="V109" s="162"/>
      <c r="W109" s="162"/>
      <c r="X109" s="162"/>
      <c r="Y109" s="162"/>
      <c r="Z109" s="162"/>
      <c r="AA109" s="265"/>
      <c r="AB109" s="110">
        <f t="shared" si="6"/>
        <v>0</v>
      </c>
      <c r="AC109" s="105">
        <v>0</v>
      </c>
      <c r="AD109" s="142"/>
      <c r="AE109" s="48">
        <f t="shared" si="7"/>
        <v>0</v>
      </c>
    </row>
    <row r="110" spans="1:31" x14ac:dyDescent="0.15">
      <c r="A110" s="103" t="s">
        <v>115</v>
      </c>
      <c r="B110" s="109" t="s">
        <v>79</v>
      </c>
      <c r="C110" s="162"/>
      <c r="D110" s="162"/>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c r="AA110" s="265"/>
      <c r="AB110" s="110">
        <f t="shared" si="6"/>
        <v>0</v>
      </c>
      <c r="AC110" s="105">
        <v>0</v>
      </c>
      <c r="AD110" s="142"/>
      <c r="AE110" s="48">
        <f t="shared" si="7"/>
        <v>0</v>
      </c>
    </row>
    <row r="111" spans="1:31" x14ac:dyDescent="0.15">
      <c r="A111" s="103" t="s">
        <v>115</v>
      </c>
      <c r="B111" s="109" t="s">
        <v>79</v>
      </c>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c r="AA111" s="265"/>
      <c r="AB111" s="110">
        <f t="shared" si="6"/>
        <v>0</v>
      </c>
      <c r="AC111" s="105">
        <v>0</v>
      </c>
      <c r="AD111" s="142"/>
      <c r="AE111" s="48">
        <f t="shared" si="7"/>
        <v>0</v>
      </c>
    </row>
    <row r="112" spans="1:31" x14ac:dyDescent="0.15">
      <c r="A112" s="103" t="s">
        <v>115</v>
      </c>
      <c r="B112" s="109" t="s">
        <v>79</v>
      </c>
      <c r="C112" s="162"/>
      <c r="D112" s="162"/>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c r="AA112" s="265"/>
      <c r="AB112" s="110">
        <f t="shared" si="6"/>
        <v>0</v>
      </c>
      <c r="AC112" s="105">
        <v>0</v>
      </c>
      <c r="AD112" s="142"/>
      <c r="AE112" s="48">
        <f t="shared" si="7"/>
        <v>0</v>
      </c>
    </row>
    <row r="113" spans="1:31" x14ac:dyDescent="0.15">
      <c r="A113" s="103" t="s">
        <v>115</v>
      </c>
      <c r="B113" s="109" t="s">
        <v>79</v>
      </c>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c r="AA113" s="265"/>
      <c r="AB113" s="110">
        <f t="shared" si="6"/>
        <v>0</v>
      </c>
      <c r="AC113" s="105">
        <v>0</v>
      </c>
      <c r="AD113" s="142"/>
      <c r="AE113" s="48">
        <f t="shared" si="7"/>
        <v>0</v>
      </c>
    </row>
    <row r="114" spans="1:31" x14ac:dyDescent="0.15">
      <c r="A114" s="103" t="s">
        <v>115</v>
      </c>
      <c r="B114" s="109" t="s">
        <v>79</v>
      </c>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265"/>
      <c r="AB114" s="110">
        <f t="shared" si="6"/>
        <v>0</v>
      </c>
      <c r="AC114" s="105">
        <v>0</v>
      </c>
      <c r="AD114" s="142"/>
      <c r="AE114" s="48">
        <f t="shared" si="7"/>
        <v>0</v>
      </c>
    </row>
    <row r="115" spans="1:31" x14ac:dyDescent="0.15">
      <c r="A115" s="103" t="s">
        <v>115</v>
      </c>
      <c r="B115" s="109" t="s">
        <v>79</v>
      </c>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265"/>
      <c r="AB115" s="110">
        <f t="shared" si="6"/>
        <v>0</v>
      </c>
      <c r="AC115" s="105">
        <v>0</v>
      </c>
      <c r="AD115" s="142"/>
      <c r="AE115" s="48">
        <f t="shared" si="7"/>
        <v>0</v>
      </c>
    </row>
    <row r="116" spans="1:31" x14ac:dyDescent="0.15">
      <c r="A116" s="103" t="s">
        <v>115</v>
      </c>
      <c r="B116" s="109" t="s">
        <v>79</v>
      </c>
      <c r="C116" s="162"/>
      <c r="D116" s="162"/>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c r="AA116" s="265"/>
      <c r="AB116" s="110">
        <f t="shared" si="6"/>
        <v>0</v>
      </c>
      <c r="AC116" s="105">
        <v>0</v>
      </c>
      <c r="AD116" s="142"/>
      <c r="AE116" s="48">
        <f t="shared" si="7"/>
        <v>0</v>
      </c>
    </row>
    <row r="117" spans="1:31" x14ac:dyDescent="0.15">
      <c r="A117" s="103" t="s">
        <v>115</v>
      </c>
      <c r="B117" s="109" t="s">
        <v>79</v>
      </c>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c r="AA117" s="265"/>
      <c r="AB117" s="110">
        <f t="shared" si="6"/>
        <v>0</v>
      </c>
      <c r="AC117" s="105">
        <v>0</v>
      </c>
      <c r="AD117" s="142"/>
      <c r="AE117" s="48">
        <f t="shared" si="7"/>
        <v>0</v>
      </c>
    </row>
    <row r="118" spans="1:31" x14ac:dyDescent="0.15">
      <c r="A118" s="103" t="s">
        <v>115</v>
      </c>
      <c r="B118" s="109" t="s">
        <v>79</v>
      </c>
      <c r="C118" s="162"/>
      <c r="D118" s="162"/>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c r="AA118" s="265"/>
      <c r="AB118" s="110">
        <f t="shared" si="6"/>
        <v>0</v>
      </c>
      <c r="AC118" s="105">
        <v>0</v>
      </c>
      <c r="AD118" s="142"/>
      <c r="AE118" s="48">
        <f t="shared" si="7"/>
        <v>0</v>
      </c>
    </row>
    <row r="119" spans="1:31" x14ac:dyDescent="0.15">
      <c r="A119" s="103" t="s">
        <v>115</v>
      </c>
      <c r="B119" s="109" t="s">
        <v>79</v>
      </c>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c r="AA119" s="265"/>
      <c r="AB119" s="110">
        <f t="shared" si="6"/>
        <v>0</v>
      </c>
      <c r="AC119" s="105">
        <v>0</v>
      </c>
      <c r="AD119" s="142"/>
      <c r="AE119" s="48">
        <f t="shared" si="7"/>
        <v>0</v>
      </c>
    </row>
    <row r="120" spans="1:31" x14ac:dyDescent="0.15">
      <c r="A120" s="103" t="s">
        <v>115</v>
      </c>
      <c r="B120" s="109" t="s">
        <v>79</v>
      </c>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c r="AA120" s="265"/>
      <c r="AB120" s="110">
        <f t="shared" si="6"/>
        <v>0</v>
      </c>
      <c r="AC120" s="105">
        <v>0</v>
      </c>
      <c r="AD120" s="142"/>
      <c r="AE120" s="48">
        <f t="shared" si="7"/>
        <v>0</v>
      </c>
    </row>
    <row r="121" spans="1:31" x14ac:dyDescent="0.15">
      <c r="A121" s="103" t="s">
        <v>115</v>
      </c>
      <c r="B121" s="109" t="s">
        <v>79</v>
      </c>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265"/>
      <c r="AB121" s="110">
        <f t="shared" si="6"/>
        <v>0</v>
      </c>
      <c r="AC121" s="105">
        <v>0</v>
      </c>
      <c r="AD121" s="142"/>
      <c r="AE121" s="48">
        <f t="shared" si="7"/>
        <v>0</v>
      </c>
    </row>
    <row r="122" spans="1:31" x14ac:dyDescent="0.15">
      <c r="A122" s="103" t="s">
        <v>115</v>
      </c>
      <c r="B122" s="109" t="s">
        <v>79</v>
      </c>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265"/>
      <c r="AB122" s="110">
        <f t="shared" si="6"/>
        <v>0</v>
      </c>
      <c r="AC122" s="105">
        <v>0</v>
      </c>
      <c r="AD122" s="142"/>
      <c r="AE122" s="48">
        <f t="shared" si="7"/>
        <v>0</v>
      </c>
    </row>
    <row r="123" spans="1:31" x14ac:dyDescent="0.15">
      <c r="C123" s="139"/>
      <c r="D123" s="139"/>
      <c r="E123" s="139"/>
      <c r="F123" s="139"/>
      <c r="G123" s="139"/>
      <c r="H123" s="139"/>
      <c r="I123" s="139"/>
      <c r="J123" s="139"/>
      <c r="K123" s="139"/>
      <c r="L123" s="139"/>
      <c r="M123" s="139"/>
      <c r="N123" s="139"/>
      <c r="O123" s="139"/>
      <c r="P123" s="139"/>
      <c r="Q123" s="139"/>
      <c r="R123" s="139"/>
      <c r="S123" s="139"/>
      <c r="T123" s="139"/>
      <c r="U123" s="139"/>
      <c r="V123" s="139"/>
      <c r="W123" s="139"/>
      <c r="X123" s="139"/>
      <c r="Y123" s="139"/>
      <c r="Z123" s="139"/>
      <c r="AA123" s="139"/>
      <c r="AD123" s="65" t="s">
        <v>84</v>
      </c>
      <c r="AE123" s="67">
        <f>SUM(AE80:AE122)</f>
        <v>0</v>
      </c>
    </row>
    <row r="124" spans="1:31" x14ac:dyDescent="0.15">
      <c r="C124" s="139"/>
      <c r="D124" s="139"/>
      <c r="E124" s="139"/>
      <c r="F124" s="139"/>
      <c r="G124" s="139"/>
      <c r="H124" s="139"/>
      <c r="I124" s="139"/>
      <c r="J124" s="139"/>
      <c r="K124" s="139"/>
      <c r="L124" s="139"/>
      <c r="M124" s="139"/>
      <c r="N124" s="139"/>
      <c r="O124" s="139"/>
      <c r="P124" s="139"/>
      <c r="Q124" s="139"/>
      <c r="R124" s="139"/>
      <c r="S124" s="139"/>
      <c r="T124" s="139"/>
      <c r="U124" s="139"/>
      <c r="V124" s="139"/>
      <c r="W124" s="139"/>
      <c r="X124" s="139"/>
      <c r="Y124" s="139"/>
      <c r="Z124" s="139"/>
      <c r="AA124" s="139"/>
      <c r="AE124" s="28"/>
    </row>
    <row r="125" spans="1:31" x14ac:dyDescent="0.15">
      <c r="C125" s="139"/>
      <c r="D125" s="139"/>
      <c r="E125" s="139"/>
      <c r="F125" s="139"/>
      <c r="G125" s="139"/>
      <c r="H125" s="139"/>
      <c r="I125" s="139"/>
      <c r="J125" s="139"/>
      <c r="K125" s="139"/>
      <c r="L125" s="139"/>
      <c r="M125" s="139"/>
      <c r="N125" s="139"/>
      <c r="O125" s="139"/>
      <c r="P125" s="139"/>
      <c r="Q125" s="139"/>
      <c r="R125" s="139"/>
      <c r="S125" s="139"/>
      <c r="T125" s="139"/>
      <c r="U125" s="139"/>
      <c r="V125" s="139"/>
      <c r="W125" s="139"/>
      <c r="X125" s="139"/>
      <c r="Y125" s="139"/>
      <c r="Z125" s="139"/>
      <c r="AA125" s="139"/>
      <c r="AE125" s="28"/>
    </row>
    <row r="126" spans="1:31" x14ac:dyDescent="0.15">
      <c r="C126" s="139"/>
      <c r="D126" s="139"/>
      <c r="E126" s="139"/>
      <c r="F126" s="139"/>
      <c r="G126" s="139"/>
      <c r="H126" s="139"/>
      <c r="I126" s="139"/>
      <c r="J126" s="139"/>
      <c r="K126" s="139"/>
      <c r="L126" s="139"/>
      <c r="M126" s="139"/>
      <c r="N126" s="139"/>
      <c r="O126" s="139"/>
      <c r="P126" s="139"/>
      <c r="Q126" s="139"/>
      <c r="R126" s="139"/>
      <c r="S126" s="139"/>
      <c r="T126" s="139"/>
      <c r="U126" s="139"/>
      <c r="V126" s="139"/>
      <c r="W126" s="139"/>
      <c r="X126" s="139"/>
      <c r="Y126" s="139"/>
      <c r="Z126" s="139"/>
      <c r="AA126" s="139"/>
      <c r="AE126" s="28"/>
    </row>
    <row r="127" spans="1:31" x14ac:dyDescent="0.15">
      <c r="C127" s="139"/>
      <c r="D127" s="139"/>
      <c r="E127" s="139"/>
      <c r="F127" s="139"/>
      <c r="G127" s="139"/>
      <c r="H127" s="139"/>
      <c r="I127" s="139"/>
      <c r="J127" s="139"/>
      <c r="K127" s="139"/>
      <c r="L127" s="139"/>
      <c r="M127" s="139"/>
      <c r="N127" s="139"/>
      <c r="O127" s="139"/>
      <c r="P127" s="139"/>
      <c r="Q127" s="139"/>
      <c r="R127" s="139"/>
      <c r="S127" s="139"/>
      <c r="T127" s="139"/>
      <c r="U127" s="139"/>
      <c r="V127" s="139"/>
      <c r="W127" s="139"/>
      <c r="X127" s="139"/>
      <c r="Y127" s="139"/>
      <c r="Z127" s="139"/>
      <c r="AA127" s="139"/>
      <c r="AE127" s="28"/>
    </row>
    <row r="128" spans="1:31" x14ac:dyDescent="0.15">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E128" s="28"/>
    </row>
    <row r="129" spans="3:31" x14ac:dyDescent="0.15">
      <c r="C129" s="139"/>
      <c r="D129" s="139"/>
      <c r="E129" s="139"/>
      <c r="F129" s="139"/>
      <c r="G129" s="139"/>
      <c r="H129" s="139"/>
      <c r="I129" s="139"/>
      <c r="J129" s="139"/>
      <c r="K129" s="139"/>
      <c r="L129" s="139"/>
      <c r="M129" s="139"/>
      <c r="N129" s="139"/>
      <c r="O129" s="139"/>
      <c r="P129" s="139"/>
      <c r="Q129" s="139"/>
      <c r="R129" s="139"/>
      <c r="S129" s="139"/>
      <c r="T129" s="139"/>
      <c r="U129" s="139"/>
      <c r="V129" s="139"/>
      <c r="W129" s="139"/>
      <c r="X129" s="139"/>
      <c r="Y129" s="139"/>
      <c r="Z129" s="139"/>
      <c r="AA129" s="139"/>
      <c r="AE129" s="28"/>
    </row>
    <row r="130" spans="3:31" x14ac:dyDescent="0.15">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E130" s="28"/>
    </row>
    <row r="131" spans="3:31" x14ac:dyDescent="0.15">
      <c r="C131" s="139"/>
      <c r="D131" s="139"/>
      <c r="E131" s="139"/>
      <c r="F131" s="139"/>
      <c r="G131" s="139"/>
      <c r="H131" s="139"/>
      <c r="I131" s="139"/>
      <c r="J131" s="139"/>
      <c r="K131" s="139"/>
      <c r="L131" s="139"/>
      <c r="M131" s="139"/>
      <c r="N131" s="139"/>
      <c r="O131" s="139"/>
      <c r="P131" s="139"/>
      <c r="Q131" s="139"/>
      <c r="R131" s="139"/>
      <c r="S131" s="139"/>
      <c r="T131" s="139"/>
      <c r="U131" s="139"/>
      <c r="V131" s="139"/>
      <c r="W131" s="139"/>
      <c r="X131" s="139"/>
      <c r="Y131" s="139"/>
      <c r="Z131" s="139"/>
      <c r="AA131" s="139"/>
      <c r="AE131" s="28"/>
    </row>
    <row r="132" spans="3:31" x14ac:dyDescent="0.15">
      <c r="C132" s="139"/>
      <c r="D132" s="139"/>
      <c r="E132" s="139"/>
      <c r="F132" s="139"/>
      <c r="G132" s="139"/>
      <c r="H132" s="139"/>
      <c r="I132" s="139"/>
      <c r="J132" s="139"/>
      <c r="K132" s="139"/>
      <c r="L132" s="139"/>
      <c r="M132" s="139"/>
      <c r="N132" s="139"/>
      <c r="O132" s="139"/>
      <c r="P132" s="139"/>
      <c r="Q132" s="139"/>
      <c r="R132" s="139"/>
      <c r="S132" s="139"/>
      <c r="T132" s="139"/>
      <c r="U132" s="139"/>
      <c r="V132" s="139"/>
      <c r="W132" s="139"/>
      <c r="X132" s="139"/>
      <c r="Y132" s="139"/>
      <c r="Z132" s="139"/>
      <c r="AA132" s="139"/>
      <c r="AE132" s="28"/>
    </row>
    <row r="133" spans="3:31" x14ac:dyDescent="0.15">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row>
    <row r="134" spans="3:31" x14ac:dyDescent="0.15">
      <c r="C134" s="139"/>
      <c r="D134" s="139"/>
      <c r="E134" s="139"/>
      <c r="F134" s="139"/>
      <c r="G134" s="139"/>
      <c r="H134" s="139"/>
      <c r="I134" s="139"/>
      <c r="J134" s="139"/>
      <c r="K134" s="139"/>
      <c r="L134" s="139"/>
      <c r="M134" s="139"/>
      <c r="N134" s="139"/>
      <c r="O134" s="139"/>
      <c r="P134" s="139"/>
      <c r="Q134" s="139"/>
      <c r="R134" s="139"/>
      <c r="S134" s="139"/>
      <c r="T134" s="139"/>
      <c r="U134" s="139"/>
      <c r="V134" s="139"/>
      <c r="W134" s="139"/>
      <c r="X134" s="139"/>
      <c r="Y134" s="139"/>
      <c r="Z134" s="139"/>
      <c r="AA134" s="139"/>
    </row>
    <row r="135" spans="3:31" x14ac:dyDescent="0.15">
      <c r="C135" s="139"/>
      <c r="D135" s="139"/>
      <c r="E135" s="139"/>
      <c r="F135" s="139"/>
      <c r="G135" s="139"/>
      <c r="H135" s="139"/>
      <c r="I135" s="139"/>
      <c r="J135" s="139"/>
      <c r="K135" s="139"/>
      <c r="L135" s="139"/>
      <c r="M135" s="139"/>
      <c r="N135" s="139"/>
      <c r="O135" s="139"/>
      <c r="P135" s="139"/>
      <c r="Q135" s="139"/>
      <c r="R135" s="139"/>
      <c r="S135" s="139"/>
      <c r="T135" s="139"/>
      <c r="U135" s="139"/>
      <c r="V135" s="139"/>
      <c r="W135" s="139"/>
      <c r="X135" s="139"/>
      <c r="Y135" s="139"/>
      <c r="Z135" s="139"/>
      <c r="AA135" s="139"/>
    </row>
  </sheetData>
  <sheetProtection password="C923" sheet="1" formatColumns="0"/>
  <phoneticPr fontId="0" type="noConversion"/>
  <hyperlinks>
    <hyperlink ref="A2" location="DRAINAGE!A1" display="DRAINAGE" xr:uid="{00000000-0004-0000-0500-000000000000}"/>
    <hyperlink ref="A3" location="'SRF IMP'!A1" display="SURFACE IMPROVEMENTS" xr:uid="{00000000-0004-0000-0500-000001000000}"/>
    <hyperlink ref="A6" location="TRAFFIC!C20" display="PUBLIC TRAFFIC" xr:uid="{00000000-0004-0000-0500-000002000000}"/>
    <hyperlink ref="A4" location="'WTR&amp;SWR'!A1" display="WATER &amp; WASTEWATER" xr:uid="{00000000-0004-0000-0500-000003000000}"/>
    <hyperlink ref="A5" location="' MISC'!A1" display="MISCELLANEOUS" xr:uid="{00000000-0004-0000-0500-000004000000}"/>
    <hyperlink ref="A7" location="'LANDSCAPE&amp;IRRIG'!A1" display="LANDSCAPE &amp; IRRIGATION" xr:uid="{00000000-0004-0000-0500-000005000000}"/>
    <hyperlink ref="F3" location="REPORT!A1" display="BOND ESTIMATE" xr:uid="{00000000-0004-0000-0500-000006000000}"/>
    <hyperlink ref="A1" location="EARTHWORK!C20" display="EARTHWORK" xr:uid="{00000000-0004-0000-0500-000007000000}"/>
    <hyperlink ref="F7" location="'BOND EST'!D2" display="BOND ESTIMATE" xr:uid="{00000000-0004-0000-0500-000008000000}"/>
    <hyperlink ref="A8" location="'PVT DRAINAGE'!A1" display="'PVT DRAINAGE'!A1" xr:uid="{00000000-0004-0000-0500-000009000000}"/>
  </hyperlinks>
  <printOptions horizontalCentered="1"/>
  <pageMargins left="0.44" right="0.42" top="0.75" bottom="0.8" header="1.5" footer="0.5"/>
  <pageSetup paperSize="3" scale="94" fitToHeight="0" orientation="landscape" blackAndWhite="1" r:id="rId1"/>
  <headerFooter alignWithMargins="0">
    <oddFooter>&amp;L&amp;"Times New Roman,Regular"&amp;F&amp;R&amp;"Times New Roman,Regular"&amp;D</oddFooter>
  </headerFooter>
  <rowBreaks count="1" manualBreakCount="1">
    <brk id="78" max="25"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syncVertical="1" syncRef="A21" transitionEvaluation="1" codeName="Sheet8">
    <pageSetUpPr fitToPage="1"/>
  </sheetPr>
  <dimension ref="A1:AH91"/>
  <sheetViews>
    <sheetView showGridLines="0" zoomScale="55" zoomScaleNormal="55" zoomScaleSheetLayoutView="50" workbookViewId="0">
      <pane ySplit="17" topLeftCell="A21" activePane="bottomLeft" state="frozenSplit"/>
      <selection pane="bottomLeft" activeCell="A28" sqref="A28"/>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F10" s="128" t="s">
        <v>434</v>
      </c>
      <c r="H10" s="134"/>
    </row>
    <row r="12" spans="1:32" ht="20.25" x14ac:dyDescent="0.15">
      <c r="F12" s="29" t="str">
        <f>EARTHWORK!F12</f>
        <v>QUANTITY INPUT</v>
      </c>
    </row>
    <row r="13" spans="1:32" x14ac:dyDescent="0.15">
      <c r="AD13" s="79" t="s">
        <v>114</v>
      </c>
      <c r="AE13" s="80">
        <f>AE45</f>
        <v>0</v>
      </c>
    </row>
    <row r="14" spans="1:32" ht="20.25" x14ac:dyDescent="0.15">
      <c r="F14" s="76" t="str">
        <f>'BOND EST'!C2</f>
        <v>PROJECT NAME</v>
      </c>
    </row>
    <row r="15" spans="1:32" x14ac:dyDescent="0.15">
      <c r="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4"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4" x14ac:dyDescent="0.15">
      <c r="B18" s="9"/>
      <c r="C18" s="9"/>
      <c r="D18" s="9"/>
      <c r="E18" s="9"/>
      <c r="F18" s="9"/>
      <c r="G18" s="9"/>
      <c r="H18" s="9"/>
      <c r="I18" s="9"/>
      <c r="J18" s="9"/>
      <c r="K18" s="9"/>
      <c r="L18" s="9"/>
      <c r="M18" s="9"/>
      <c r="N18" s="9"/>
      <c r="O18" s="9"/>
      <c r="P18" s="9"/>
      <c r="Q18" s="9"/>
      <c r="R18" s="9"/>
      <c r="S18" s="9"/>
      <c r="T18" s="9"/>
      <c r="U18" s="9"/>
      <c r="V18" s="9"/>
      <c r="W18" s="9"/>
      <c r="X18" s="9"/>
      <c r="Y18" s="9"/>
      <c r="Z18" s="9"/>
      <c r="AA18" s="9"/>
      <c r="AB18" s="42"/>
      <c r="AC18" s="10"/>
      <c r="AD18" s="10"/>
      <c r="AE18" s="11"/>
    </row>
    <row r="19" spans="1:34" x14ac:dyDescent="0.15">
      <c r="A19" s="122" t="s">
        <v>235</v>
      </c>
      <c r="B19" s="24"/>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44"/>
      <c r="AC19" s="25"/>
      <c r="AD19" s="25"/>
      <c r="AE19" s="26"/>
    </row>
    <row r="20" spans="1:34" x14ac:dyDescent="0.15">
      <c r="A20" s="27" t="s">
        <v>61</v>
      </c>
      <c r="B20" s="111" t="s">
        <v>7</v>
      </c>
      <c r="C20" s="163"/>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452" t="s">
        <v>8</v>
      </c>
      <c r="AB20" s="110">
        <f>SUM(C20:Y20)</f>
        <v>0</v>
      </c>
      <c r="AC20" s="7">
        <v>544.5</v>
      </c>
      <c r="AD20" s="54"/>
      <c r="AE20" s="48">
        <f>(AB20*AC20)*(1+Z20/100)+AA20</f>
        <v>0</v>
      </c>
    </row>
    <row r="21" spans="1:34" x14ac:dyDescent="0.15">
      <c r="A21" s="123" t="s">
        <v>207</v>
      </c>
      <c r="B21" s="108" t="s">
        <v>7</v>
      </c>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65"/>
      <c r="AB21" s="110">
        <f t="shared" ref="AB21:AB44" si="0">SUM(C21:Y21)</f>
        <v>0</v>
      </c>
      <c r="AC21" s="7">
        <v>314.60000000000002</v>
      </c>
      <c r="AD21" s="53"/>
      <c r="AE21" s="48">
        <f t="shared" ref="AE21:AE44" si="1">(AB21*AC21)*(1+Z21/100)+AA21</f>
        <v>0</v>
      </c>
    </row>
    <row r="22" spans="1:34" x14ac:dyDescent="0.15">
      <c r="A22" s="123" t="s">
        <v>206</v>
      </c>
      <c r="B22" s="108" t="s">
        <v>7</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0">
        <f t="shared" si="0"/>
        <v>0</v>
      </c>
      <c r="AC22" s="7">
        <v>484</v>
      </c>
      <c r="AD22" s="53"/>
      <c r="AE22" s="48">
        <f t="shared" si="1"/>
        <v>0</v>
      </c>
    </row>
    <row r="23" spans="1:34" x14ac:dyDescent="0.15">
      <c r="A23" s="18" t="s">
        <v>281</v>
      </c>
      <c r="B23" s="108" t="s">
        <v>6</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0">
        <f t="shared" si="0"/>
        <v>0</v>
      </c>
      <c r="AC23" s="7">
        <v>3.63</v>
      </c>
      <c r="AD23" s="53"/>
      <c r="AE23" s="48">
        <f t="shared" si="1"/>
        <v>0</v>
      </c>
    </row>
    <row r="24" spans="1:34" x14ac:dyDescent="0.15">
      <c r="A24" s="123" t="s">
        <v>209</v>
      </c>
      <c r="B24" s="108" t="s">
        <v>7</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0">
        <f t="shared" si="0"/>
        <v>0</v>
      </c>
      <c r="AC24" s="7">
        <v>7260</v>
      </c>
      <c r="AD24" s="53"/>
      <c r="AE24" s="48">
        <f t="shared" si="1"/>
        <v>0</v>
      </c>
    </row>
    <row r="25" spans="1:34" x14ac:dyDescent="0.15">
      <c r="A25" s="123" t="s">
        <v>208</v>
      </c>
      <c r="B25" s="108" t="s">
        <v>7</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7">
        <v>7260</v>
      </c>
      <c r="AD25" s="53"/>
      <c r="AE25" s="48">
        <f t="shared" si="1"/>
        <v>0</v>
      </c>
    </row>
    <row r="26" spans="1:34" x14ac:dyDescent="0.15">
      <c r="A26" s="18" t="s">
        <v>113</v>
      </c>
      <c r="B26" s="108" t="s">
        <v>7</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7">
        <v>484</v>
      </c>
      <c r="AD26" s="53"/>
      <c r="AE26" s="48">
        <f t="shared" si="1"/>
        <v>0</v>
      </c>
    </row>
    <row r="27" spans="1:34" x14ac:dyDescent="0.15">
      <c r="A27" s="18" t="s">
        <v>280</v>
      </c>
      <c r="B27" s="108" t="s">
        <v>6</v>
      </c>
      <c r="C27" s="162"/>
      <c r="D27" s="162"/>
      <c r="E27" s="162"/>
      <c r="F27" s="162" t="s">
        <v>8</v>
      </c>
      <c r="G27" s="162"/>
      <c r="H27" s="162"/>
      <c r="I27" s="162"/>
      <c r="J27" s="162" t="s">
        <v>8</v>
      </c>
      <c r="K27" s="162"/>
      <c r="L27" s="162"/>
      <c r="M27" s="162"/>
      <c r="N27" s="162"/>
      <c r="O27" s="162"/>
      <c r="P27" s="162"/>
      <c r="Q27" s="162"/>
      <c r="R27" s="162"/>
      <c r="S27" s="162"/>
      <c r="T27" s="162"/>
      <c r="U27" s="162"/>
      <c r="V27" s="162"/>
      <c r="W27" s="162"/>
      <c r="X27" s="162"/>
      <c r="Y27" s="162"/>
      <c r="Z27" s="162"/>
      <c r="AA27" s="265"/>
      <c r="AB27" s="110">
        <f t="shared" si="0"/>
        <v>0</v>
      </c>
      <c r="AC27" s="70">
        <f>IF(AB27&lt;=4000,0.65*1.21,0.5*1.21)</f>
        <v>0.78649999999999998</v>
      </c>
      <c r="AD27" s="53"/>
      <c r="AE27" s="48">
        <f t="shared" si="1"/>
        <v>0</v>
      </c>
    </row>
    <row r="28" spans="1:34" x14ac:dyDescent="0.15">
      <c r="A28" s="18" t="s">
        <v>62</v>
      </c>
      <c r="B28" s="108" t="s">
        <v>44</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127050</v>
      </c>
      <c r="AD28" s="53"/>
      <c r="AE28" s="48">
        <f t="shared" si="1"/>
        <v>0</v>
      </c>
    </row>
    <row r="29" spans="1:34" x14ac:dyDescent="0.15">
      <c r="A29" s="18" t="s">
        <v>63</v>
      </c>
      <c r="B29" s="108" t="s">
        <v>44</v>
      </c>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7">
        <v>139150</v>
      </c>
      <c r="AD29" s="53"/>
      <c r="AE29" s="48">
        <f t="shared" si="1"/>
        <v>0</v>
      </c>
    </row>
    <row r="30" spans="1:34" x14ac:dyDescent="0.15">
      <c r="A30" s="18" t="s">
        <v>64</v>
      </c>
      <c r="B30" s="108" t="s">
        <v>44</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7">
        <v>145200</v>
      </c>
      <c r="AD30" s="53"/>
      <c r="AE30" s="48">
        <f t="shared" si="1"/>
        <v>0</v>
      </c>
    </row>
    <row r="31" spans="1:34" x14ac:dyDescent="0.15">
      <c r="A31" s="18" t="s">
        <v>65</v>
      </c>
      <c r="B31" s="108" t="s">
        <v>44</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7">
        <v>157300</v>
      </c>
      <c r="AD31" s="53"/>
      <c r="AE31" s="48">
        <f t="shared" si="1"/>
        <v>0</v>
      </c>
    </row>
    <row r="32" spans="1:34" x14ac:dyDescent="0.15">
      <c r="A32" s="18" t="s">
        <v>66</v>
      </c>
      <c r="B32" s="108" t="s">
        <v>44</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7">
        <v>169400</v>
      </c>
      <c r="AD32" s="53"/>
      <c r="AE32" s="48">
        <f t="shared" si="1"/>
        <v>0</v>
      </c>
      <c r="AH32" s="38"/>
    </row>
    <row r="33" spans="1:31" x14ac:dyDescent="0.15">
      <c r="A33" s="18" t="s">
        <v>67</v>
      </c>
      <c r="B33" s="108" t="s">
        <v>44</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0">
        <f t="shared" si="0"/>
        <v>0</v>
      </c>
      <c r="AC33" s="7">
        <v>278300</v>
      </c>
      <c r="AD33" s="53"/>
      <c r="AE33" s="48">
        <f t="shared" si="1"/>
        <v>0</v>
      </c>
    </row>
    <row r="34" spans="1:31" x14ac:dyDescent="0.15">
      <c r="A34" s="18" t="s">
        <v>68</v>
      </c>
      <c r="B34" s="108" t="s">
        <v>6</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0">
        <f t="shared" si="0"/>
        <v>0</v>
      </c>
      <c r="AC34" s="7">
        <v>18.149999999999999</v>
      </c>
      <c r="AD34" s="53"/>
      <c r="AE34" s="48">
        <f t="shared" si="1"/>
        <v>0</v>
      </c>
    </row>
    <row r="35" spans="1:31" x14ac:dyDescent="0.15">
      <c r="A35" s="18" t="s">
        <v>204</v>
      </c>
      <c r="B35" s="108" t="s">
        <v>205</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0">
        <f t="shared" si="0"/>
        <v>0</v>
      </c>
      <c r="AC35" s="7">
        <v>2420</v>
      </c>
      <c r="AD35" s="53"/>
      <c r="AE35" s="48">
        <f t="shared" si="1"/>
        <v>0</v>
      </c>
    </row>
    <row r="36" spans="1:31" x14ac:dyDescent="0.15">
      <c r="A36" s="316" t="s">
        <v>311</v>
      </c>
      <c r="B36" s="317" t="s">
        <v>44</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si="0"/>
        <v>0</v>
      </c>
      <c r="AC36" s="318">
        <v>2000</v>
      </c>
      <c r="AD36" s="53"/>
      <c r="AE36" s="48">
        <f t="shared" si="1"/>
        <v>0</v>
      </c>
    </row>
    <row r="37" spans="1:31" x14ac:dyDescent="0.15">
      <c r="A37" s="103" t="s">
        <v>115</v>
      </c>
      <c r="B37" s="109" t="s">
        <v>79</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0">
        <f t="shared" si="0"/>
        <v>0</v>
      </c>
      <c r="AC37" s="105">
        <v>0</v>
      </c>
      <c r="AD37" s="53"/>
      <c r="AE37" s="48">
        <f t="shared" si="1"/>
        <v>0</v>
      </c>
    </row>
    <row r="38" spans="1:31" x14ac:dyDescent="0.15">
      <c r="A38" s="103" t="s">
        <v>115</v>
      </c>
      <c r="B38" s="109" t="s">
        <v>79</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265"/>
      <c r="AB38" s="110">
        <f t="shared" si="0"/>
        <v>0</v>
      </c>
      <c r="AC38" s="105">
        <v>0</v>
      </c>
      <c r="AD38" s="53"/>
      <c r="AE38" s="48">
        <f t="shared" si="1"/>
        <v>0</v>
      </c>
    </row>
    <row r="39" spans="1:31" x14ac:dyDescent="0.15">
      <c r="A39" s="103" t="s">
        <v>115</v>
      </c>
      <c r="B39" s="109" t="s">
        <v>79</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265"/>
      <c r="AB39" s="110">
        <f t="shared" si="0"/>
        <v>0</v>
      </c>
      <c r="AC39" s="105">
        <v>0</v>
      </c>
      <c r="AD39" s="53"/>
      <c r="AE39" s="48">
        <f t="shared" si="1"/>
        <v>0</v>
      </c>
    </row>
    <row r="40" spans="1:31" x14ac:dyDescent="0.15">
      <c r="A40" s="103" t="s">
        <v>115</v>
      </c>
      <c r="B40" s="109" t="s">
        <v>79</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265"/>
      <c r="AB40" s="110">
        <f t="shared" si="0"/>
        <v>0</v>
      </c>
      <c r="AC40" s="105">
        <v>0</v>
      </c>
      <c r="AD40" s="53"/>
      <c r="AE40" s="48">
        <f t="shared" si="1"/>
        <v>0</v>
      </c>
    </row>
    <row r="41" spans="1:31" x14ac:dyDescent="0.15">
      <c r="A41" s="103" t="s">
        <v>115</v>
      </c>
      <c r="B41" s="109" t="s">
        <v>79</v>
      </c>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265"/>
      <c r="AB41" s="110">
        <f t="shared" si="0"/>
        <v>0</v>
      </c>
      <c r="AC41" s="105">
        <v>0</v>
      </c>
      <c r="AD41" s="53"/>
      <c r="AE41" s="48">
        <f t="shared" si="1"/>
        <v>0</v>
      </c>
    </row>
    <row r="42" spans="1:31" x14ac:dyDescent="0.15">
      <c r="A42" s="103" t="s">
        <v>115</v>
      </c>
      <c r="B42" s="109" t="s">
        <v>79</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265"/>
      <c r="AB42" s="110">
        <f t="shared" si="0"/>
        <v>0</v>
      </c>
      <c r="AC42" s="105">
        <v>0</v>
      </c>
      <c r="AD42" s="53"/>
      <c r="AE42" s="48">
        <f t="shared" si="1"/>
        <v>0</v>
      </c>
    </row>
    <row r="43" spans="1:31" x14ac:dyDescent="0.15">
      <c r="A43" s="103" t="s">
        <v>115</v>
      </c>
      <c r="B43" s="109" t="s">
        <v>79</v>
      </c>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265"/>
      <c r="AB43" s="110">
        <f t="shared" si="0"/>
        <v>0</v>
      </c>
      <c r="AC43" s="105">
        <v>0</v>
      </c>
      <c r="AD43" s="53"/>
      <c r="AE43" s="48">
        <f t="shared" si="1"/>
        <v>0</v>
      </c>
    </row>
    <row r="44" spans="1:31" x14ac:dyDescent="0.15">
      <c r="A44" s="103" t="s">
        <v>115</v>
      </c>
      <c r="B44" s="109" t="s">
        <v>79</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265"/>
      <c r="AB44" s="110">
        <f t="shared" si="0"/>
        <v>0</v>
      </c>
      <c r="AC44" s="105">
        <v>0</v>
      </c>
      <c r="AD44" s="53"/>
      <c r="AE44" s="48">
        <f t="shared" si="1"/>
        <v>0</v>
      </c>
    </row>
    <row r="45" spans="1:31" x14ac:dyDescent="0.15">
      <c r="AD45" s="79" t="s">
        <v>84</v>
      </c>
      <c r="AE45" s="143">
        <f>SUM(AE20:AE44)</f>
        <v>0</v>
      </c>
    </row>
    <row r="46" spans="1:31" x14ac:dyDescent="0.15">
      <c r="AE46" s="28"/>
    </row>
    <row r="47" spans="1:31" x14ac:dyDescent="0.15">
      <c r="AE47" s="28"/>
    </row>
    <row r="48" spans="1:31" x14ac:dyDescent="0.15">
      <c r="AE48" s="28"/>
    </row>
    <row r="49" spans="31:31" x14ac:dyDescent="0.15">
      <c r="AE49" s="28"/>
    </row>
    <row r="50" spans="31:31" x14ac:dyDescent="0.15">
      <c r="AE50" s="28"/>
    </row>
    <row r="51" spans="31:31" x14ac:dyDescent="0.15">
      <c r="AE51" s="28"/>
    </row>
    <row r="52" spans="31:31" x14ac:dyDescent="0.15">
      <c r="AE52" s="28"/>
    </row>
    <row r="53" spans="31:31" x14ac:dyDescent="0.15">
      <c r="AE53" s="28"/>
    </row>
    <row r="54" spans="31:31" x14ac:dyDescent="0.15">
      <c r="AE54" s="28"/>
    </row>
    <row r="55" spans="31:31" x14ac:dyDescent="0.15">
      <c r="AE55" s="28"/>
    </row>
    <row r="56" spans="31:31" x14ac:dyDescent="0.15">
      <c r="AE56" s="28"/>
    </row>
    <row r="57" spans="31:31" x14ac:dyDescent="0.15">
      <c r="AE57" s="28"/>
    </row>
    <row r="58" spans="31:31" x14ac:dyDescent="0.15">
      <c r="AE58" s="28"/>
    </row>
    <row r="59" spans="31:31" x14ac:dyDescent="0.15">
      <c r="AE59" s="28"/>
    </row>
    <row r="60" spans="31:31" x14ac:dyDescent="0.15">
      <c r="AE60" s="28"/>
    </row>
    <row r="61" spans="31:31" x14ac:dyDescent="0.15">
      <c r="AE61" s="28"/>
    </row>
    <row r="62" spans="31:31" x14ac:dyDescent="0.15">
      <c r="AE62" s="28"/>
    </row>
    <row r="63" spans="31:31" x14ac:dyDescent="0.15">
      <c r="AE63" s="28"/>
    </row>
    <row r="64" spans="31:31" x14ac:dyDescent="0.15">
      <c r="AE64" s="28"/>
    </row>
    <row r="65" spans="31:31" x14ac:dyDescent="0.15">
      <c r="AE65" s="28"/>
    </row>
    <row r="66" spans="31:31" x14ac:dyDescent="0.15">
      <c r="AE66" s="28"/>
    </row>
    <row r="67" spans="31:31" x14ac:dyDescent="0.15">
      <c r="AE67" s="28"/>
    </row>
    <row r="68" spans="31:31" x14ac:dyDescent="0.15">
      <c r="AE68" s="28"/>
    </row>
    <row r="69" spans="31:31" x14ac:dyDescent="0.15">
      <c r="AE69" s="28"/>
    </row>
    <row r="70" spans="31:31" x14ac:dyDescent="0.15">
      <c r="AE70" s="28"/>
    </row>
    <row r="71" spans="31:31" x14ac:dyDescent="0.15">
      <c r="AE71" s="28"/>
    </row>
    <row r="72" spans="31:31" x14ac:dyDescent="0.15">
      <c r="AE72" s="28"/>
    </row>
    <row r="73" spans="31:31" x14ac:dyDescent="0.15">
      <c r="AE73" s="28"/>
    </row>
    <row r="74" spans="31:31" x14ac:dyDescent="0.15">
      <c r="AE74" s="28"/>
    </row>
    <row r="75" spans="31:31" x14ac:dyDescent="0.15">
      <c r="AE75" s="28"/>
    </row>
    <row r="76" spans="31:31" x14ac:dyDescent="0.15">
      <c r="AE76" s="28"/>
    </row>
    <row r="77" spans="31:31" x14ac:dyDescent="0.15">
      <c r="AE77" s="28"/>
    </row>
    <row r="78" spans="31:31" x14ac:dyDescent="0.15">
      <c r="AE78" s="28"/>
    </row>
    <row r="79" spans="31:31" x14ac:dyDescent="0.15">
      <c r="AE79" s="28"/>
    </row>
    <row r="80" spans="31:31" x14ac:dyDescent="0.15">
      <c r="AE80" s="28"/>
    </row>
    <row r="81" spans="31:31" x14ac:dyDescent="0.15">
      <c r="AE81" s="28"/>
    </row>
    <row r="82" spans="31:31" x14ac:dyDescent="0.15">
      <c r="AE82" s="28"/>
    </row>
    <row r="83" spans="31:31" x14ac:dyDescent="0.15">
      <c r="AE83" s="28"/>
    </row>
    <row r="84" spans="31:31" x14ac:dyDescent="0.15">
      <c r="AE84" s="28"/>
    </row>
    <row r="85" spans="31:31" x14ac:dyDescent="0.15">
      <c r="AE85" s="28"/>
    </row>
    <row r="86" spans="31:31" x14ac:dyDescent="0.15">
      <c r="AE86" s="28"/>
    </row>
    <row r="87" spans="31:31" x14ac:dyDescent="0.15">
      <c r="AE87" s="28"/>
    </row>
    <row r="88" spans="31:31" x14ac:dyDescent="0.15">
      <c r="AE88" s="28"/>
    </row>
    <row r="89" spans="31:31" x14ac:dyDescent="0.15">
      <c r="AE89" s="28"/>
    </row>
    <row r="90" spans="31:31" x14ac:dyDescent="0.15">
      <c r="AE90" s="28"/>
    </row>
    <row r="91" spans="31:31" x14ac:dyDescent="0.15">
      <c r="AE91" s="28"/>
    </row>
  </sheetData>
  <sheetProtection password="C923" sheet="1" formatColumns="0"/>
  <phoneticPr fontId="0" type="noConversion"/>
  <hyperlinks>
    <hyperlink ref="A2" location="DRAINAGE!A1" display="DRAINAGE" xr:uid="{00000000-0004-0000-0600-000000000000}"/>
    <hyperlink ref="A3" location="'SRF IMP'!A1" display="SURFACE IMPROVEMENTS" xr:uid="{00000000-0004-0000-0600-000001000000}"/>
    <hyperlink ref="A6" location="TRAFFIC!C20" display="TRAFFIC" xr:uid="{00000000-0004-0000-0600-000002000000}"/>
    <hyperlink ref="A4" location="'WTR&amp;SWR'!A1" display="WATER &amp; WASTEWATER" xr:uid="{00000000-0004-0000-0600-000003000000}"/>
    <hyperlink ref="A5" location="' MISC'!A1" display="MISCELLANEOUS" xr:uid="{00000000-0004-0000-0600-000004000000}"/>
    <hyperlink ref="A7" location="'LANDSCAPE&amp;IRRIG'!A1" display="LANDSCAPE &amp; IRRIGATION" xr:uid="{00000000-0004-0000-0600-000005000000}"/>
    <hyperlink ref="F3" location="REPORT!A1" display="BOND ESTIMATE" xr:uid="{00000000-0004-0000-0600-000006000000}"/>
    <hyperlink ref="A1" location="EARTHWORK!C20" display="EARTHWORK" xr:uid="{00000000-0004-0000-0600-000007000000}"/>
    <hyperlink ref="F7" location="'BOND EST'!D2" display="BOND ESTIMATE" xr:uid="{00000000-0004-0000-0600-000008000000}"/>
    <hyperlink ref="A8" location="'PVT DRAINAGE'!A1" display="'PVT DRAINAGE'!A1" xr:uid="{00000000-0004-0000-0600-000009000000}"/>
  </hyperlinks>
  <printOptions horizontalCentered="1"/>
  <pageMargins left="0.44" right="0.42" top="0.2" bottom="0.8" header="0.17" footer="0.5"/>
  <pageSetup paperSize="3" scale="76" orientation="landscape" blackAndWhite="1" r:id="rId1"/>
  <headerFooter alignWithMargins="0">
    <oddFooter>&amp;L&amp;"Times New Roman,Regular"T:\Engr\1410\Excel\Cost Estimates\Street Improvements\&amp;F&amp;R&amp;"Times New Roman,Regular"&amp;D</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syncVertical="1" syncRef="A18" transitionEvaluation="1" codeName="Sheet9">
    <pageSetUpPr fitToPage="1"/>
  </sheetPr>
  <dimension ref="A1:AF248"/>
  <sheetViews>
    <sheetView showGridLines="0" zoomScale="55" zoomScaleNormal="55" zoomScaleSheetLayoutView="50" workbookViewId="0">
      <pane ySplit="17" topLeftCell="A18" activePane="bottomLeft" state="frozenSplit"/>
      <selection pane="bottomLeft" activeCell="A22" sqref="A22"/>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F10" s="128" t="s">
        <v>485</v>
      </c>
      <c r="H10" s="134"/>
    </row>
    <row r="12" spans="1:32" ht="20.25" x14ac:dyDescent="0.15">
      <c r="F12" s="29" t="str">
        <f>EARTHWORK!F12</f>
        <v>QUANTITY INPUT</v>
      </c>
    </row>
    <row r="13" spans="1:32" x14ac:dyDescent="0.15">
      <c r="AD13" s="79" t="s">
        <v>146</v>
      </c>
      <c r="AE13" s="140">
        <f>AE107+AE129+AE151+AE172+AE201</f>
        <v>0</v>
      </c>
    </row>
    <row r="14" spans="1:32" ht="20.25" x14ac:dyDescent="0.15">
      <c r="F14" s="76" t="str">
        <f>'BOND EST'!C2</f>
        <v>PROJECT NAME</v>
      </c>
    </row>
    <row r="15" spans="1:32" x14ac:dyDescent="0.15">
      <c r="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41"/>
      <c r="AC18" s="3"/>
      <c r="AD18" s="3"/>
      <c r="AE18" s="3"/>
    </row>
    <row r="19" spans="1:31" x14ac:dyDescent="0.15">
      <c r="A19" s="4" t="s">
        <v>435</v>
      </c>
      <c r="B19" s="141"/>
      <c r="AB19" s="141"/>
      <c r="AC19" s="141"/>
      <c r="AD19" s="141"/>
      <c r="AE19" s="141"/>
    </row>
    <row r="20" spans="1:31" x14ac:dyDescent="0.15">
      <c r="A20" s="5" t="s">
        <v>358</v>
      </c>
      <c r="B20" s="108" t="s">
        <v>6</v>
      </c>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265"/>
      <c r="AB20" s="110">
        <f>SUM(C20:Y20)</f>
        <v>0</v>
      </c>
      <c r="AC20" s="8">
        <v>1691.08</v>
      </c>
      <c r="AD20" s="53"/>
      <c r="AE20" s="48">
        <f>(AB20*AC20)*(1+Z20/100)+AA20</f>
        <v>0</v>
      </c>
    </row>
    <row r="21" spans="1:31" x14ac:dyDescent="0.15">
      <c r="A21" s="5" t="s">
        <v>334</v>
      </c>
      <c r="B21" s="108" t="s">
        <v>6</v>
      </c>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65"/>
      <c r="AB21" s="110">
        <f t="shared" ref="AB21:AB84" si="0">SUM(C21:Y21)</f>
        <v>0</v>
      </c>
      <c r="AC21" s="7">
        <v>18.690000000000001</v>
      </c>
      <c r="AD21" s="50"/>
      <c r="AE21" s="48">
        <f t="shared" ref="AE21:AE84" si="1">(AB21*AC21)*(1+Z21/100)+AA21</f>
        <v>0</v>
      </c>
    </row>
    <row r="22" spans="1:31" x14ac:dyDescent="0.15">
      <c r="A22" s="125" t="s">
        <v>357</v>
      </c>
      <c r="B22" s="108" t="s">
        <v>6</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0">
        <f t="shared" si="0"/>
        <v>0</v>
      </c>
      <c r="AC22" s="7">
        <v>20.64</v>
      </c>
      <c r="AD22" s="50"/>
      <c r="AE22" s="48">
        <f t="shared" si="1"/>
        <v>0</v>
      </c>
    </row>
    <row r="23" spans="1:31" x14ac:dyDescent="0.15">
      <c r="A23" s="125" t="s">
        <v>356</v>
      </c>
      <c r="B23" s="108" t="s">
        <v>6</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0">
        <f t="shared" si="0"/>
        <v>0</v>
      </c>
      <c r="AC23" s="7">
        <v>23.58</v>
      </c>
      <c r="AD23" s="50"/>
      <c r="AE23" s="48">
        <f t="shared" si="1"/>
        <v>0</v>
      </c>
    </row>
    <row r="24" spans="1:31" x14ac:dyDescent="0.15">
      <c r="A24" s="125" t="s">
        <v>335</v>
      </c>
      <c r="B24" s="108" t="s">
        <v>6</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0">
        <f t="shared" si="0"/>
        <v>0</v>
      </c>
      <c r="AC24" s="7">
        <v>27.27</v>
      </c>
      <c r="AD24" s="50"/>
      <c r="AE24" s="48">
        <f t="shared" si="1"/>
        <v>0</v>
      </c>
    </row>
    <row r="25" spans="1:31" x14ac:dyDescent="0.15">
      <c r="A25" s="125" t="s">
        <v>336</v>
      </c>
      <c r="B25" s="108" t="s">
        <v>6</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7">
        <v>33.299999999999997</v>
      </c>
      <c r="AD25" s="50"/>
      <c r="AE25" s="48">
        <f t="shared" si="1"/>
        <v>0</v>
      </c>
    </row>
    <row r="26" spans="1:31" x14ac:dyDescent="0.15">
      <c r="A26" s="125" t="s">
        <v>337</v>
      </c>
      <c r="B26" s="108" t="s">
        <v>6</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7">
        <v>38.86</v>
      </c>
      <c r="AD26" s="50"/>
      <c r="AE26" s="48">
        <f t="shared" si="1"/>
        <v>0</v>
      </c>
    </row>
    <row r="27" spans="1:31" x14ac:dyDescent="0.15">
      <c r="A27" s="125" t="s">
        <v>338</v>
      </c>
      <c r="B27" s="108" t="s">
        <v>6</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65"/>
      <c r="AB27" s="110">
        <f t="shared" si="0"/>
        <v>0</v>
      </c>
      <c r="AC27" s="7">
        <v>26.8</v>
      </c>
      <c r="AD27" s="50"/>
      <c r="AE27" s="48">
        <f t="shared" si="1"/>
        <v>0</v>
      </c>
    </row>
    <row r="28" spans="1:31" x14ac:dyDescent="0.15">
      <c r="A28" s="125" t="s">
        <v>339</v>
      </c>
      <c r="B28" s="108" t="s">
        <v>6</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46.1</v>
      </c>
      <c r="AD28" s="50"/>
      <c r="AE28" s="48">
        <f t="shared" si="1"/>
        <v>0</v>
      </c>
    </row>
    <row r="29" spans="1:31" x14ac:dyDescent="0.15">
      <c r="A29" s="125" t="s">
        <v>340</v>
      </c>
      <c r="B29" s="108" t="s">
        <v>6</v>
      </c>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7">
        <v>55.21</v>
      </c>
      <c r="AD29" s="50"/>
      <c r="AE29" s="48">
        <f t="shared" si="1"/>
        <v>0</v>
      </c>
    </row>
    <row r="30" spans="1:31" x14ac:dyDescent="0.15">
      <c r="A30" s="125" t="s">
        <v>341</v>
      </c>
      <c r="B30" s="108" t="s">
        <v>6</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7">
        <v>70.95</v>
      </c>
      <c r="AD30" s="50"/>
      <c r="AE30" s="48">
        <f t="shared" si="1"/>
        <v>0</v>
      </c>
    </row>
    <row r="31" spans="1:31" x14ac:dyDescent="0.15">
      <c r="A31" s="125" t="s">
        <v>342</v>
      </c>
      <c r="B31" s="108" t="s">
        <v>6</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7">
        <v>92.06</v>
      </c>
      <c r="AD31" s="50"/>
      <c r="AE31" s="48">
        <f t="shared" si="1"/>
        <v>0</v>
      </c>
    </row>
    <row r="32" spans="1:31" x14ac:dyDescent="0.15">
      <c r="A32" s="125" t="s">
        <v>343</v>
      </c>
      <c r="B32" s="108" t="s">
        <v>6</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7">
        <v>104.86</v>
      </c>
      <c r="AD32" s="52"/>
      <c r="AE32" s="48">
        <f t="shared" si="1"/>
        <v>0</v>
      </c>
    </row>
    <row r="33" spans="1:31" x14ac:dyDescent="0.15">
      <c r="A33" s="5" t="s">
        <v>344</v>
      </c>
      <c r="B33" s="108" t="s">
        <v>6</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0">
        <f t="shared" si="0"/>
        <v>0</v>
      </c>
      <c r="AC33" s="7">
        <v>29.41</v>
      </c>
      <c r="AD33" s="52"/>
      <c r="AE33" s="48">
        <f t="shared" si="1"/>
        <v>0</v>
      </c>
    </row>
    <row r="34" spans="1:31" x14ac:dyDescent="0.15">
      <c r="A34" s="125" t="s">
        <v>345</v>
      </c>
      <c r="B34" s="108" t="s">
        <v>6</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0">
        <f t="shared" si="0"/>
        <v>0</v>
      </c>
      <c r="AC34" s="7">
        <v>34.299999999999997</v>
      </c>
      <c r="AD34" s="52"/>
      <c r="AE34" s="48">
        <f t="shared" si="1"/>
        <v>0</v>
      </c>
    </row>
    <row r="35" spans="1:31" x14ac:dyDescent="0.15">
      <c r="A35" s="125" t="s">
        <v>346</v>
      </c>
      <c r="B35" s="108" t="s">
        <v>6</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0">
        <f t="shared" si="0"/>
        <v>0</v>
      </c>
      <c r="AC35" s="7">
        <v>39.130000000000003</v>
      </c>
      <c r="AD35" s="52"/>
      <c r="AE35" s="48">
        <f t="shared" si="1"/>
        <v>0</v>
      </c>
    </row>
    <row r="36" spans="1:31" x14ac:dyDescent="0.15">
      <c r="A36" s="125" t="s">
        <v>347</v>
      </c>
      <c r="B36" s="108" t="s">
        <v>6</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si="0"/>
        <v>0</v>
      </c>
      <c r="AC36" s="7">
        <v>46.03</v>
      </c>
      <c r="AD36" s="50"/>
      <c r="AE36" s="48">
        <f t="shared" si="1"/>
        <v>0</v>
      </c>
    </row>
    <row r="37" spans="1:31" x14ac:dyDescent="0.15">
      <c r="A37" s="125" t="s">
        <v>348</v>
      </c>
      <c r="B37" s="108" t="s">
        <v>6</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0">
        <f t="shared" si="0"/>
        <v>0</v>
      </c>
      <c r="AC37" s="7">
        <v>53.87</v>
      </c>
      <c r="AD37" s="50"/>
      <c r="AE37" s="48">
        <f t="shared" si="1"/>
        <v>0</v>
      </c>
    </row>
    <row r="38" spans="1:31" x14ac:dyDescent="0.15">
      <c r="A38" s="125" t="s">
        <v>349</v>
      </c>
      <c r="B38" s="108" t="s">
        <v>6</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265"/>
      <c r="AB38" s="110">
        <f t="shared" si="0"/>
        <v>0</v>
      </c>
      <c r="AC38" s="7">
        <v>60.43</v>
      </c>
      <c r="AD38" s="50"/>
      <c r="AE38" s="48">
        <f t="shared" si="1"/>
        <v>0</v>
      </c>
    </row>
    <row r="39" spans="1:31" x14ac:dyDescent="0.15">
      <c r="A39" s="125" t="s">
        <v>350</v>
      </c>
      <c r="B39" s="108" t="s">
        <v>6</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265"/>
      <c r="AB39" s="110">
        <f t="shared" si="0"/>
        <v>0</v>
      </c>
      <c r="AC39" s="7">
        <v>67.540000000000006</v>
      </c>
      <c r="AD39" s="50"/>
      <c r="AE39" s="48">
        <f t="shared" si="1"/>
        <v>0</v>
      </c>
    </row>
    <row r="40" spans="1:31" x14ac:dyDescent="0.15">
      <c r="A40" s="125" t="s">
        <v>351</v>
      </c>
      <c r="B40" s="108" t="s">
        <v>6</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265"/>
      <c r="AB40" s="110">
        <f t="shared" si="0"/>
        <v>0</v>
      </c>
      <c r="AC40" s="7">
        <v>79.86</v>
      </c>
      <c r="AD40" s="50"/>
      <c r="AE40" s="48">
        <f t="shared" si="1"/>
        <v>0</v>
      </c>
    </row>
    <row r="41" spans="1:31" x14ac:dyDescent="0.15">
      <c r="A41" s="125" t="s">
        <v>352</v>
      </c>
      <c r="B41" s="108" t="s">
        <v>6</v>
      </c>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265"/>
      <c r="AB41" s="110">
        <f t="shared" si="0"/>
        <v>0</v>
      </c>
      <c r="AC41" s="7">
        <v>98.22</v>
      </c>
      <c r="AD41" s="50"/>
      <c r="AE41" s="48">
        <f t="shared" si="1"/>
        <v>0</v>
      </c>
    </row>
    <row r="42" spans="1:31" x14ac:dyDescent="0.15">
      <c r="A42" s="125" t="s">
        <v>353</v>
      </c>
      <c r="B42" s="108" t="s">
        <v>6</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265"/>
      <c r="AB42" s="110">
        <f t="shared" si="0"/>
        <v>0</v>
      </c>
      <c r="AC42" s="7">
        <v>112.83</v>
      </c>
      <c r="AD42" s="50"/>
      <c r="AE42" s="48">
        <f t="shared" si="1"/>
        <v>0</v>
      </c>
    </row>
    <row r="43" spans="1:31" x14ac:dyDescent="0.15">
      <c r="A43" s="125" t="s">
        <v>354</v>
      </c>
      <c r="B43" s="108" t="s">
        <v>6</v>
      </c>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265"/>
      <c r="AB43" s="110">
        <f t="shared" si="0"/>
        <v>0</v>
      </c>
      <c r="AC43" s="7">
        <v>128.1</v>
      </c>
      <c r="AD43" s="50"/>
      <c r="AE43" s="48">
        <f t="shared" si="1"/>
        <v>0</v>
      </c>
    </row>
    <row r="44" spans="1:31" x14ac:dyDescent="0.15">
      <c r="A44" s="125" t="s">
        <v>355</v>
      </c>
      <c r="B44" s="108" t="s">
        <v>6</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265"/>
      <c r="AB44" s="110">
        <f t="shared" si="0"/>
        <v>0</v>
      </c>
      <c r="AC44" s="7">
        <v>156.04</v>
      </c>
      <c r="AD44" s="50"/>
      <c r="AE44" s="48">
        <f t="shared" si="1"/>
        <v>0</v>
      </c>
    </row>
    <row r="45" spans="1:31" x14ac:dyDescent="0.15">
      <c r="A45" s="5" t="s">
        <v>359</v>
      </c>
      <c r="B45" s="108" t="s">
        <v>7</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265"/>
      <c r="AB45" s="110">
        <f t="shared" si="0"/>
        <v>0</v>
      </c>
      <c r="AC45" s="7">
        <v>1975.16</v>
      </c>
      <c r="AD45" s="50"/>
      <c r="AE45" s="48">
        <f t="shared" si="1"/>
        <v>0</v>
      </c>
    </row>
    <row r="46" spans="1:31" x14ac:dyDescent="0.15">
      <c r="A46" s="125" t="s">
        <v>360</v>
      </c>
      <c r="B46" s="108" t="s">
        <v>7</v>
      </c>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265"/>
      <c r="AB46" s="110">
        <f t="shared" si="0"/>
        <v>0</v>
      </c>
      <c r="AC46" s="7">
        <v>4803.8999999999996</v>
      </c>
      <c r="AD46" s="50"/>
      <c r="AE46" s="48">
        <f t="shared" si="1"/>
        <v>0</v>
      </c>
    </row>
    <row r="47" spans="1:31" x14ac:dyDescent="0.15">
      <c r="A47" s="125" t="s">
        <v>361</v>
      </c>
      <c r="B47" s="108" t="s">
        <v>7</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265"/>
      <c r="AB47" s="110">
        <f t="shared" si="0"/>
        <v>0</v>
      </c>
      <c r="AC47" s="7">
        <v>5905.38</v>
      </c>
      <c r="AD47" s="53"/>
      <c r="AE47" s="48">
        <f t="shared" si="1"/>
        <v>0</v>
      </c>
    </row>
    <row r="48" spans="1:31" x14ac:dyDescent="0.15">
      <c r="A48" s="125" t="s">
        <v>362</v>
      </c>
      <c r="B48" s="108" t="s">
        <v>7</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265"/>
      <c r="AB48" s="110">
        <f t="shared" si="0"/>
        <v>0</v>
      </c>
      <c r="AC48" s="7">
        <v>7403.5</v>
      </c>
      <c r="AD48" s="53"/>
      <c r="AE48" s="48">
        <f t="shared" si="1"/>
        <v>0</v>
      </c>
    </row>
    <row r="49" spans="1:31" x14ac:dyDescent="0.15">
      <c r="A49" s="125" t="s">
        <v>363</v>
      </c>
      <c r="B49" s="108" t="s">
        <v>7</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0">
        <f t="shared" si="0"/>
        <v>0</v>
      </c>
      <c r="AC49" s="7">
        <v>8504.98</v>
      </c>
      <c r="AD49" s="53"/>
      <c r="AE49" s="48">
        <f t="shared" si="1"/>
        <v>0</v>
      </c>
    </row>
    <row r="50" spans="1:31" x14ac:dyDescent="0.15">
      <c r="A50" s="125" t="s">
        <v>364</v>
      </c>
      <c r="B50" s="108" t="s">
        <v>7</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0">
        <f t="shared" si="0"/>
        <v>0</v>
      </c>
      <c r="AC50" s="7">
        <v>4254.5</v>
      </c>
      <c r="AD50" s="50"/>
      <c r="AE50" s="48">
        <f t="shared" si="1"/>
        <v>0</v>
      </c>
    </row>
    <row r="51" spans="1:31" ht="15.75" customHeight="1" x14ac:dyDescent="0.15">
      <c r="A51" s="125" t="s">
        <v>365</v>
      </c>
      <c r="B51" s="108" t="s">
        <v>7</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0">
        <f t="shared" si="0"/>
        <v>0</v>
      </c>
      <c r="AC51" s="7">
        <v>6030</v>
      </c>
      <c r="AD51" s="51"/>
      <c r="AE51" s="48">
        <f t="shared" si="1"/>
        <v>0</v>
      </c>
    </row>
    <row r="52" spans="1:31" ht="15.75" customHeight="1" x14ac:dyDescent="0.15">
      <c r="A52" s="125" t="s">
        <v>367</v>
      </c>
      <c r="B52" s="108" t="s">
        <v>7</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0">
        <f t="shared" si="0"/>
        <v>0</v>
      </c>
      <c r="AC52" s="7">
        <v>5355.98</v>
      </c>
      <c r="AD52" s="51"/>
      <c r="AE52" s="48">
        <f t="shared" si="1"/>
        <v>0</v>
      </c>
    </row>
    <row r="53" spans="1:31" ht="15.75" customHeight="1" x14ac:dyDescent="0.15">
      <c r="A53" s="125" t="s">
        <v>366</v>
      </c>
      <c r="B53" s="108" t="s">
        <v>7</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0">
        <f t="shared" si="0"/>
        <v>0</v>
      </c>
      <c r="AC53" s="7">
        <v>7131.48</v>
      </c>
      <c r="AD53" s="51"/>
      <c r="AE53" s="48">
        <f t="shared" si="1"/>
        <v>0</v>
      </c>
    </row>
    <row r="54" spans="1:31" x14ac:dyDescent="0.15">
      <c r="A54" s="125" t="s">
        <v>210</v>
      </c>
      <c r="B54" s="108" t="s">
        <v>7</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0">
        <f t="shared" si="0"/>
        <v>0</v>
      </c>
      <c r="AC54" s="7">
        <v>1101.68</v>
      </c>
      <c r="AD54" s="51"/>
      <c r="AE54" s="48">
        <f t="shared" si="1"/>
        <v>0</v>
      </c>
    </row>
    <row r="55" spans="1:31" x14ac:dyDescent="0.15">
      <c r="A55" s="5" t="s">
        <v>69</v>
      </c>
      <c r="B55" s="108" t="s">
        <v>6</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0">
        <f t="shared" si="0"/>
        <v>0</v>
      </c>
      <c r="AC55" s="7">
        <v>70.62</v>
      </c>
      <c r="AD55" s="51"/>
      <c r="AE55" s="48">
        <f t="shared" si="1"/>
        <v>0</v>
      </c>
    </row>
    <row r="56" spans="1:31" x14ac:dyDescent="0.15">
      <c r="A56" s="5" t="s">
        <v>70</v>
      </c>
      <c r="B56" s="108" t="s">
        <v>6</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0">
        <f t="shared" si="0"/>
        <v>0</v>
      </c>
      <c r="AC56" s="7">
        <v>96.15</v>
      </c>
      <c r="AD56" s="51"/>
      <c r="AE56" s="48">
        <f t="shared" si="1"/>
        <v>0</v>
      </c>
    </row>
    <row r="57" spans="1:31" x14ac:dyDescent="0.15">
      <c r="A57" s="125" t="s">
        <v>80</v>
      </c>
      <c r="B57" s="108" t="s">
        <v>15</v>
      </c>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265"/>
      <c r="AB57" s="110">
        <f t="shared" si="0"/>
        <v>0</v>
      </c>
      <c r="AC57" s="8">
        <v>7.04</v>
      </c>
      <c r="AD57" s="51"/>
      <c r="AE57" s="48">
        <f t="shared" si="1"/>
        <v>0</v>
      </c>
    </row>
    <row r="58" spans="1:31" x14ac:dyDescent="0.15">
      <c r="A58" s="125" t="s">
        <v>211</v>
      </c>
      <c r="B58" s="108" t="s">
        <v>15</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265"/>
      <c r="AB58" s="110">
        <f t="shared" si="0"/>
        <v>0</v>
      </c>
      <c r="AC58" s="8">
        <v>15.14</v>
      </c>
      <c r="AD58" s="53"/>
      <c r="AE58" s="48">
        <f t="shared" si="1"/>
        <v>0</v>
      </c>
    </row>
    <row r="59" spans="1:31" x14ac:dyDescent="0.15">
      <c r="A59" s="125" t="s">
        <v>212</v>
      </c>
      <c r="B59" s="108" t="s">
        <v>15</v>
      </c>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265"/>
      <c r="AB59" s="110">
        <f t="shared" si="0"/>
        <v>0</v>
      </c>
      <c r="AC59" s="8">
        <v>60.3</v>
      </c>
      <c r="AD59" s="53"/>
      <c r="AE59" s="48">
        <f t="shared" si="1"/>
        <v>0</v>
      </c>
    </row>
    <row r="60" spans="1:31" x14ac:dyDescent="0.15">
      <c r="A60" s="125" t="s">
        <v>368</v>
      </c>
      <c r="B60" s="108" t="s">
        <v>7</v>
      </c>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265"/>
      <c r="AB60" s="110">
        <f t="shared" si="0"/>
        <v>0</v>
      </c>
      <c r="AC60" s="8">
        <v>1788.9</v>
      </c>
      <c r="AD60" s="53"/>
      <c r="AE60" s="48">
        <f t="shared" si="1"/>
        <v>0</v>
      </c>
    </row>
    <row r="61" spans="1:31" x14ac:dyDescent="0.15">
      <c r="A61" s="125" t="s">
        <v>369</v>
      </c>
      <c r="B61" s="108" t="s">
        <v>7</v>
      </c>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265"/>
      <c r="AB61" s="110">
        <f t="shared" si="0"/>
        <v>0</v>
      </c>
      <c r="AC61" s="8">
        <v>3363.4</v>
      </c>
      <c r="AD61" s="53"/>
      <c r="AE61" s="48">
        <f t="shared" si="1"/>
        <v>0</v>
      </c>
    </row>
    <row r="62" spans="1:31" x14ac:dyDescent="0.15">
      <c r="A62" s="125" t="s">
        <v>370</v>
      </c>
      <c r="B62" s="108" t="s">
        <v>7</v>
      </c>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265"/>
      <c r="AB62" s="110">
        <f t="shared" si="0"/>
        <v>0</v>
      </c>
      <c r="AC62" s="126">
        <v>4937.8999999999996</v>
      </c>
      <c r="AD62" s="53"/>
      <c r="AE62" s="48">
        <f t="shared" si="1"/>
        <v>0</v>
      </c>
    </row>
    <row r="63" spans="1:31" x14ac:dyDescent="0.15">
      <c r="A63" s="5" t="s">
        <v>371</v>
      </c>
      <c r="B63" s="108" t="s">
        <v>7</v>
      </c>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265"/>
      <c r="AB63" s="110">
        <f t="shared" si="0"/>
        <v>0</v>
      </c>
      <c r="AC63" s="126">
        <v>1496.78</v>
      </c>
      <c r="AD63" s="53"/>
      <c r="AE63" s="48">
        <f t="shared" si="1"/>
        <v>0</v>
      </c>
    </row>
    <row r="64" spans="1:31" x14ac:dyDescent="0.15">
      <c r="A64" s="5" t="s">
        <v>372</v>
      </c>
      <c r="B64" s="108" t="s">
        <v>7</v>
      </c>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265"/>
      <c r="AB64" s="110">
        <f t="shared" si="0"/>
        <v>0</v>
      </c>
      <c r="AC64" s="126">
        <v>2278</v>
      </c>
      <c r="AD64" s="53"/>
      <c r="AE64" s="48">
        <f t="shared" si="1"/>
        <v>0</v>
      </c>
    </row>
    <row r="65" spans="1:31" x14ac:dyDescent="0.15">
      <c r="A65" s="5" t="s">
        <v>373</v>
      </c>
      <c r="B65" s="111" t="s">
        <v>6</v>
      </c>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265"/>
      <c r="AB65" s="110">
        <f t="shared" si="0"/>
        <v>0</v>
      </c>
      <c r="AC65" s="6">
        <v>82.88</v>
      </c>
      <c r="AD65" s="53"/>
      <c r="AE65" s="48">
        <f t="shared" si="1"/>
        <v>0</v>
      </c>
    </row>
    <row r="66" spans="1:31" x14ac:dyDescent="0.15">
      <c r="A66" s="5" t="s">
        <v>374</v>
      </c>
      <c r="B66" s="111" t="s">
        <v>6</v>
      </c>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c r="AA66" s="265"/>
      <c r="AB66" s="110">
        <f t="shared" si="0"/>
        <v>0</v>
      </c>
      <c r="AC66" s="6">
        <v>96.75</v>
      </c>
      <c r="AD66" s="53"/>
      <c r="AE66" s="48">
        <f t="shared" si="1"/>
        <v>0</v>
      </c>
    </row>
    <row r="67" spans="1:31" x14ac:dyDescent="0.15">
      <c r="A67" s="5" t="s">
        <v>375</v>
      </c>
      <c r="B67" s="111" t="s">
        <v>6</v>
      </c>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265"/>
      <c r="AB67" s="110">
        <f t="shared" si="0"/>
        <v>0</v>
      </c>
      <c r="AC67" s="6">
        <v>107.07</v>
      </c>
      <c r="AD67" s="53"/>
      <c r="AE67" s="48">
        <f t="shared" si="1"/>
        <v>0</v>
      </c>
    </row>
    <row r="68" spans="1:31" x14ac:dyDescent="0.15">
      <c r="A68" s="5" t="s">
        <v>376</v>
      </c>
      <c r="B68" s="111" t="s">
        <v>6</v>
      </c>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c r="AA68" s="265"/>
      <c r="AB68" s="110">
        <f t="shared" si="0"/>
        <v>0</v>
      </c>
      <c r="AC68" s="6">
        <v>118.79</v>
      </c>
      <c r="AD68" s="53"/>
      <c r="AE68" s="48">
        <f t="shared" si="1"/>
        <v>0</v>
      </c>
    </row>
    <row r="69" spans="1:31" x14ac:dyDescent="0.15">
      <c r="A69" s="5" t="s">
        <v>377</v>
      </c>
      <c r="B69" s="111" t="s">
        <v>6</v>
      </c>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265"/>
      <c r="AB69" s="110">
        <f t="shared" si="0"/>
        <v>0</v>
      </c>
      <c r="AC69" s="6">
        <v>131.19</v>
      </c>
      <c r="AD69" s="53"/>
      <c r="AE69" s="48">
        <f t="shared" si="1"/>
        <v>0</v>
      </c>
    </row>
    <row r="70" spans="1:31" x14ac:dyDescent="0.15">
      <c r="A70" s="5" t="s">
        <v>378</v>
      </c>
      <c r="B70" s="111" t="s">
        <v>6</v>
      </c>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265"/>
      <c r="AB70" s="110">
        <f t="shared" si="0"/>
        <v>0</v>
      </c>
      <c r="AC70" s="6">
        <v>144.79</v>
      </c>
      <c r="AD70" s="53"/>
      <c r="AE70" s="48">
        <f t="shared" si="1"/>
        <v>0</v>
      </c>
    </row>
    <row r="71" spans="1:31" x14ac:dyDescent="0.15">
      <c r="A71" s="125" t="s">
        <v>379</v>
      </c>
      <c r="B71" s="111" t="s">
        <v>6</v>
      </c>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265"/>
      <c r="AB71" s="110">
        <f t="shared" si="0"/>
        <v>0</v>
      </c>
      <c r="AC71" s="6">
        <v>157.12</v>
      </c>
      <c r="AD71" s="53"/>
      <c r="AE71" s="48">
        <f t="shared" si="1"/>
        <v>0</v>
      </c>
    </row>
    <row r="72" spans="1:31" x14ac:dyDescent="0.15">
      <c r="A72" s="125" t="s">
        <v>380</v>
      </c>
      <c r="B72" s="111" t="s">
        <v>6</v>
      </c>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265"/>
      <c r="AB72" s="110">
        <f t="shared" si="0"/>
        <v>0</v>
      </c>
      <c r="AC72" s="6">
        <v>167.37</v>
      </c>
      <c r="AD72" s="53"/>
      <c r="AE72" s="48">
        <f t="shared" si="1"/>
        <v>0</v>
      </c>
    </row>
    <row r="73" spans="1:31" x14ac:dyDescent="0.15">
      <c r="A73" s="125" t="s">
        <v>381</v>
      </c>
      <c r="B73" s="111" t="s">
        <v>6</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265"/>
      <c r="AB73" s="110">
        <f t="shared" si="0"/>
        <v>0</v>
      </c>
      <c r="AC73" s="6">
        <v>178.35</v>
      </c>
      <c r="AD73" s="53"/>
      <c r="AE73" s="48">
        <f t="shared" si="1"/>
        <v>0</v>
      </c>
    </row>
    <row r="74" spans="1:31" x14ac:dyDescent="0.15">
      <c r="A74" s="125" t="s">
        <v>382</v>
      </c>
      <c r="B74" s="111" t="s">
        <v>6</v>
      </c>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265"/>
      <c r="AB74" s="110">
        <f t="shared" si="0"/>
        <v>0</v>
      </c>
      <c r="AC74" s="6">
        <v>188.61</v>
      </c>
      <c r="AD74" s="53"/>
      <c r="AE74" s="48">
        <f t="shared" si="1"/>
        <v>0</v>
      </c>
    </row>
    <row r="75" spans="1:31" x14ac:dyDescent="0.15">
      <c r="A75" s="125" t="s">
        <v>383</v>
      </c>
      <c r="B75" s="111" t="s">
        <v>6</v>
      </c>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265"/>
      <c r="AB75" s="110">
        <f t="shared" si="0"/>
        <v>0</v>
      </c>
      <c r="AC75" s="6">
        <v>209.04</v>
      </c>
      <c r="AD75" s="53"/>
      <c r="AE75" s="48">
        <f t="shared" si="1"/>
        <v>0</v>
      </c>
    </row>
    <row r="76" spans="1:31" x14ac:dyDescent="0.15">
      <c r="A76" s="125" t="s">
        <v>384</v>
      </c>
      <c r="B76" s="111" t="s">
        <v>6</v>
      </c>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265"/>
      <c r="AB76" s="110">
        <f t="shared" si="0"/>
        <v>0</v>
      </c>
      <c r="AC76" s="6">
        <v>100.5</v>
      </c>
      <c r="AD76" s="53"/>
      <c r="AE76" s="48">
        <f t="shared" si="1"/>
        <v>0</v>
      </c>
    </row>
    <row r="77" spans="1:31" x14ac:dyDescent="0.15">
      <c r="A77" s="5" t="s">
        <v>385</v>
      </c>
      <c r="B77" s="111" t="s">
        <v>6</v>
      </c>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265"/>
      <c r="AB77" s="110">
        <f t="shared" si="0"/>
        <v>0</v>
      </c>
      <c r="AC77" s="6">
        <v>113.9</v>
      </c>
      <c r="AD77" s="53"/>
      <c r="AE77" s="48">
        <f t="shared" si="1"/>
        <v>0</v>
      </c>
    </row>
    <row r="78" spans="1:31" x14ac:dyDescent="0.15">
      <c r="A78" s="5" t="s">
        <v>386</v>
      </c>
      <c r="B78" s="111" t="s">
        <v>6</v>
      </c>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265"/>
      <c r="AB78" s="110">
        <f t="shared" si="0"/>
        <v>0</v>
      </c>
      <c r="AC78" s="6">
        <v>120.6</v>
      </c>
      <c r="AD78" s="53"/>
      <c r="AE78" s="48">
        <f t="shared" si="1"/>
        <v>0</v>
      </c>
    </row>
    <row r="79" spans="1:31" x14ac:dyDescent="0.15">
      <c r="A79" s="5" t="s">
        <v>387</v>
      </c>
      <c r="B79" s="111" t="s">
        <v>6</v>
      </c>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265"/>
      <c r="AB79" s="110">
        <f t="shared" si="0"/>
        <v>0</v>
      </c>
      <c r="AC79" s="6">
        <v>127.3</v>
      </c>
      <c r="AD79" s="53"/>
      <c r="AE79" s="48">
        <f t="shared" si="1"/>
        <v>0</v>
      </c>
    </row>
    <row r="80" spans="1:31" x14ac:dyDescent="0.15">
      <c r="A80" s="5" t="s">
        <v>388</v>
      </c>
      <c r="B80" s="111" t="s">
        <v>6</v>
      </c>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265"/>
      <c r="AB80" s="110">
        <f t="shared" si="0"/>
        <v>0</v>
      </c>
      <c r="AC80" s="6">
        <v>147.4</v>
      </c>
      <c r="AD80" s="53"/>
      <c r="AE80" s="48">
        <f t="shared" si="1"/>
        <v>0</v>
      </c>
    </row>
    <row r="81" spans="1:31" x14ac:dyDescent="0.15">
      <c r="A81" s="125" t="s">
        <v>389</v>
      </c>
      <c r="B81" s="111" t="s">
        <v>6</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265"/>
      <c r="AB81" s="110">
        <f t="shared" si="0"/>
        <v>0</v>
      </c>
      <c r="AC81" s="6">
        <v>160.80000000000001</v>
      </c>
      <c r="AD81" s="53"/>
      <c r="AE81" s="48">
        <f t="shared" si="1"/>
        <v>0</v>
      </c>
    </row>
    <row r="82" spans="1:31" x14ac:dyDescent="0.15">
      <c r="A82" s="125" t="s">
        <v>390</v>
      </c>
      <c r="B82" s="111" t="s">
        <v>6</v>
      </c>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265"/>
      <c r="AB82" s="110">
        <f t="shared" si="0"/>
        <v>0</v>
      </c>
      <c r="AC82" s="6">
        <v>174.2</v>
      </c>
      <c r="AD82" s="53"/>
      <c r="AE82" s="48">
        <f t="shared" si="1"/>
        <v>0</v>
      </c>
    </row>
    <row r="83" spans="1:31" x14ac:dyDescent="0.15">
      <c r="A83" s="125" t="s">
        <v>391</v>
      </c>
      <c r="B83" s="111" t="s">
        <v>6</v>
      </c>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265"/>
      <c r="AB83" s="110">
        <f t="shared" si="0"/>
        <v>0</v>
      </c>
      <c r="AC83" s="6">
        <v>180.9</v>
      </c>
      <c r="AD83" s="53"/>
      <c r="AE83" s="48">
        <f t="shared" si="1"/>
        <v>0</v>
      </c>
    </row>
    <row r="84" spans="1:31" x14ac:dyDescent="0.15">
      <c r="A84" s="125" t="s">
        <v>392</v>
      </c>
      <c r="B84" s="111" t="s">
        <v>6</v>
      </c>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265"/>
      <c r="AB84" s="110">
        <f t="shared" si="0"/>
        <v>0</v>
      </c>
      <c r="AC84" s="6">
        <v>187.6</v>
      </c>
      <c r="AD84" s="53"/>
      <c r="AE84" s="48">
        <f t="shared" si="1"/>
        <v>0</v>
      </c>
    </row>
    <row r="85" spans="1:31" x14ac:dyDescent="0.15">
      <c r="A85" s="125" t="s">
        <v>393</v>
      </c>
      <c r="B85" s="111" t="s">
        <v>6</v>
      </c>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265"/>
      <c r="AB85" s="110">
        <f t="shared" ref="AB85:AB106" si="2">SUM(C85:Y85)</f>
        <v>0</v>
      </c>
      <c r="AC85" s="6">
        <v>207.7</v>
      </c>
      <c r="AD85" s="53"/>
      <c r="AE85" s="48">
        <f t="shared" ref="AE85:AE106" si="3">(AB85*AC85)*(1+Z85/100)+AA85</f>
        <v>0</v>
      </c>
    </row>
    <row r="86" spans="1:31" x14ac:dyDescent="0.15">
      <c r="A86" s="125" t="s">
        <v>394</v>
      </c>
      <c r="B86" s="111" t="s">
        <v>6</v>
      </c>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265"/>
      <c r="AB86" s="110">
        <f t="shared" si="2"/>
        <v>0</v>
      </c>
      <c r="AC86" s="6">
        <v>254.6</v>
      </c>
      <c r="AD86" s="53"/>
      <c r="AE86" s="48">
        <f t="shared" si="3"/>
        <v>0</v>
      </c>
    </row>
    <row r="87" spans="1:31" x14ac:dyDescent="0.15">
      <c r="A87" s="125" t="s">
        <v>213</v>
      </c>
      <c r="B87" s="111" t="s">
        <v>6</v>
      </c>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265"/>
      <c r="AB87" s="110">
        <f t="shared" si="2"/>
        <v>0</v>
      </c>
      <c r="AC87" s="6">
        <v>130.65</v>
      </c>
      <c r="AD87" s="53"/>
      <c r="AE87" s="48">
        <f t="shared" si="3"/>
        <v>0</v>
      </c>
    </row>
    <row r="88" spans="1:31" x14ac:dyDescent="0.15">
      <c r="A88" s="125" t="s">
        <v>214</v>
      </c>
      <c r="B88" s="111" t="s">
        <v>6</v>
      </c>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265"/>
      <c r="AB88" s="110">
        <f t="shared" si="2"/>
        <v>0</v>
      </c>
      <c r="AC88" s="6">
        <v>167.5</v>
      </c>
      <c r="AD88" s="53"/>
      <c r="AE88" s="48">
        <f t="shared" si="3"/>
        <v>0</v>
      </c>
    </row>
    <row r="89" spans="1:31" x14ac:dyDescent="0.15">
      <c r="A89" s="125" t="s">
        <v>215</v>
      </c>
      <c r="B89" s="111" t="s">
        <v>6</v>
      </c>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265"/>
      <c r="AB89" s="110">
        <f t="shared" si="2"/>
        <v>0</v>
      </c>
      <c r="AC89" s="6">
        <v>190.28</v>
      </c>
      <c r="AD89" s="53"/>
      <c r="AE89" s="48">
        <f t="shared" si="3"/>
        <v>0</v>
      </c>
    </row>
    <row r="90" spans="1:31" x14ac:dyDescent="0.15">
      <c r="A90" s="125" t="s">
        <v>216</v>
      </c>
      <c r="B90" s="111" t="s">
        <v>6</v>
      </c>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265"/>
      <c r="AB90" s="110">
        <f t="shared" si="2"/>
        <v>0</v>
      </c>
      <c r="AC90" s="6">
        <v>215.74</v>
      </c>
      <c r="AD90" s="53"/>
      <c r="AE90" s="48">
        <f t="shared" si="3"/>
        <v>0</v>
      </c>
    </row>
    <row r="91" spans="1:31" x14ac:dyDescent="0.15">
      <c r="A91" s="125" t="s">
        <v>217</v>
      </c>
      <c r="B91" s="111" t="s">
        <v>6</v>
      </c>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265"/>
      <c r="AB91" s="110">
        <f t="shared" si="2"/>
        <v>0</v>
      </c>
      <c r="AC91" s="6">
        <v>250.58</v>
      </c>
      <c r="AD91" s="53"/>
      <c r="AE91" s="48">
        <f t="shared" si="3"/>
        <v>0</v>
      </c>
    </row>
    <row r="92" spans="1:31" x14ac:dyDescent="0.15">
      <c r="A92" s="125" t="s">
        <v>218</v>
      </c>
      <c r="B92" s="111" t="s">
        <v>6</v>
      </c>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265"/>
      <c r="AB92" s="110">
        <f t="shared" si="2"/>
        <v>0</v>
      </c>
      <c r="AC92" s="6">
        <v>265.32</v>
      </c>
      <c r="AD92" s="53"/>
      <c r="AE92" s="48">
        <f t="shared" si="3"/>
        <v>0</v>
      </c>
    </row>
    <row r="93" spans="1:31" x14ac:dyDescent="0.15">
      <c r="A93" s="125" t="s">
        <v>219</v>
      </c>
      <c r="B93" s="111" t="s">
        <v>6</v>
      </c>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265"/>
      <c r="AB93" s="110">
        <f t="shared" si="2"/>
        <v>0</v>
      </c>
      <c r="AC93" s="6">
        <v>284.08</v>
      </c>
      <c r="AD93" s="53"/>
      <c r="AE93" s="48">
        <f t="shared" si="3"/>
        <v>0</v>
      </c>
    </row>
    <row r="94" spans="1:31" x14ac:dyDescent="0.15">
      <c r="A94" s="125" t="s">
        <v>220</v>
      </c>
      <c r="B94" s="111" t="s">
        <v>6</v>
      </c>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265"/>
      <c r="AB94" s="110">
        <f t="shared" si="2"/>
        <v>0</v>
      </c>
      <c r="AC94" s="6">
        <v>301.5</v>
      </c>
      <c r="AD94" s="53"/>
      <c r="AE94" s="48">
        <f t="shared" si="3"/>
        <v>0</v>
      </c>
    </row>
    <row r="95" spans="1:31" x14ac:dyDescent="0.15">
      <c r="A95" s="125" t="s">
        <v>221</v>
      </c>
      <c r="B95" s="111" t="s">
        <v>6</v>
      </c>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265"/>
      <c r="AB95" s="110">
        <f t="shared" si="2"/>
        <v>0</v>
      </c>
      <c r="AC95" s="6">
        <v>347.06</v>
      </c>
      <c r="AD95" s="53"/>
      <c r="AE95" s="48">
        <f t="shared" si="3"/>
        <v>0</v>
      </c>
    </row>
    <row r="96" spans="1:31" x14ac:dyDescent="0.15">
      <c r="A96" s="125" t="s">
        <v>222</v>
      </c>
      <c r="B96" s="111" t="s">
        <v>6</v>
      </c>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265"/>
      <c r="AB96" s="110">
        <f t="shared" si="2"/>
        <v>0</v>
      </c>
      <c r="AC96" s="6">
        <v>383.24</v>
      </c>
      <c r="AD96" s="53"/>
      <c r="AE96" s="48">
        <f t="shared" si="3"/>
        <v>0</v>
      </c>
    </row>
    <row r="97" spans="1:31" x14ac:dyDescent="0.15">
      <c r="A97" s="125" t="s">
        <v>223</v>
      </c>
      <c r="B97" s="111" t="s">
        <v>6</v>
      </c>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c r="AA97" s="265"/>
      <c r="AB97" s="110">
        <f t="shared" si="2"/>
        <v>0</v>
      </c>
      <c r="AC97" s="6">
        <v>419.42</v>
      </c>
      <c r="AD97" s="53"/>
      <c r="AE97" s="48">
        <f t="shared" si="3"/>
        <v>0</v>
      </c>
    </row>
    <row r="98" spans="1:31" x14ac:dyDescent="0.15">
      <c r="A98" s="125" t="s">
        <v>224</v>
      </c>
      <c r="B98" s="111" t="s">
        <v>6</v>
      </c>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265"/>
      <c r="AB98" s="110">
        <f t="shared" si="2"/>
        <v>0</v>
      </c>
      <c r="AC98" s="6">
        <v>482.4</v>
      </c>
      <c r="AD98" s="53"/>
      <c r="AE98" s="48">
        <f t="shared" si="3"/>
        <v>0</v>
      </c>
    </row>
    <row r="99" spans="1:31" x14ac:dyDescent="0.15">
      <c r="A99" s="125" t="s">
        <v>273</v>
      </c>
      <c r="B99" s="111" t="s">
        <v>7</v>
      </c>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265"/>
      <c r="AB99" s="110">
        <f t="shared" si="2"/>
        <v>0</v>
      </c>
      <c r="AC99" s="6">
        <v>335000</v>
      </c>
      <c r="AD99" s="53"/>
      <c r="AE99" s="48">
        <f t="shared" si="3"/>
        <v>0</v>
      </c>
    </row>
    <row r="100" spans="1:31" x14ac:dyDescent="0.15">
      <c r="A100" s="316" t="s">
        <v>312</v>
      </c>
      <c r="B100" s="317" t="s">
        <v>7</v>
      </c>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265"/>
      <c r="AB100" s="110">
        <f t="shared" si="2"/>
        <v>0</v>
      </c>
      <c r="AC100" s="318">
        <v>450</v>
      </c>
      <c r="AD100" s="53"/>
      <c r="AE100" s="48">
        <f t="shared" si="3"/>
        <v>0</v>
      </c>
    </row>
    <row r="101" spans="1:31" x14ac:dyDescent="0.15">
      <c r="A101" s="316" t="s">
        <v>313</v>
      </c>
      <c r="B101" s="317" t="s">
        <v>7</v>
      </c>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265"/>
      <c r="AB101" s="110">
        <f t="shared" si="2"/>
        <v>0</v>
      </c>
      <c r="AC101" s="318">
        <v>633</v>
      </c>
      <c r="AD101" s="53"/>
      <c r="AE101" s="48">
        <f t="shared" si="3"/>
        <v>0</v>
      </c>
    </row>
    <row r="102" spans="1:31" x14ac:dyDescent="0.15">
      <c r="A102" s="316" t="s">
        <v>314</v>
      </c>
      <c r="B102" s="317" t="s">
        <v>7</v>
      </c>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265"/>
      <c r="AB102" s="110">
        <f t="shared" si="2"/>
        <v>0</v>
      </c>
      <c r="AC102" s="318">
        <v>1883</v>
      </c>
      <c r="AD102" s="53"/>
      <c r="AE102" s="48">
        <f t="shared" si="3"/>
        <v>0</v>
      </c>
    </row>
    <row r="103" spans="1:31" x14ac:dyDescent="0.15">
      <c r="A103" s="316" t="s">
        <v>315</v>
      </c>
      <c r="B103" s="317" t="s">
        <v>7</v>
      </c>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265"/>
      <c r="AB103" s="110">
        <f t="shared" si="2"/>
        <v>0</v>
      </c>
      <c r="AC103" s="318">
        <v>1616</v>
      </c>
      <c r="AD103" s="53"/>
      <c r="AE103" s="48">
        <f t="shared" si="3"/>
        <v>0</v>
      </c>
    </row>
    <row r="104" spans="1:31" x14ac:dyDescent="0.15">
      <c r="A104" s="103" t="s">
        <v>115</v>
      </c>
      <c r="B104" s="109" t="s">
        <v>79</v>
      </c>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265"/>
      <c r="AB104" s="110">
        <f t="shared" si="2"/>
        <v>0</v>
      </c>
      <c r="AC104" s="105">
        <v>0</v>
      </c>
      <c r="AD104" s="53"/>
      <c r="AE104" s="48">
        <f t="shared" si="3"/>
        <v>0</v>
      </c>
    </row>
    <row r="105" spans="1:31" x14ac:dyDescent="0.15">
      <c r="A105" s="103" t="s">
        <v>115</v>
      </c>
      <c r="B105" s="109" t="s">
        <v>79</v>
      </c>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265"/>
      <c r="AB105" s="110">
        <f t="shared" si="2"/>
        <v>0</v>
      </c>
      <c r="AC105" s="105">
        <v>0</v>
      </c>
      <c r="AD105" s="53"/>
      <c r="AE105" s="48">
        <f t="shared" si="3"/>
        <v>0</v>
      </c>
    </row>
    <row r="106" spans="1:31" x14ac:dyDescent="0.15">
      <c r="A106" s="103" t="s">
        <v>115</v>
      </c>
      <c r="B106" s="109" t="s">
        <v>79</v>
      </c>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265"/>
      <c r="AB106" s="110">
        <f t="shared" si="2"/>
        <v>0</v>
      </c>
      <c r="AC106" s="105">
        <v>0</v>
      </c>
      <c r="AD106" s="53"/>
      <c r="AE106" s="48">
        <f t="shared" si="3"/>
        <v>0</v>
      </c>
    </row>
    <row r="107" spans="1:31" x14ac:dyDescent="0.15">
      <c r="A107" s="12"/>
      <c r="B107" s="9"/>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c r="Y107" s="190"/>
      <c r="Z107" s="190"/>
      <c r="AA107" s="267"/>
      <c r="AB107" s="47"/>
      <c r="AD107" s="65" t="s">
        <v>84</v>
      </c>
      <c r="AE107" s="13">
        <f>SUM(AE20:AE106)</f>
        <v>0</v>
      </c>
    </row>
    <row r="108" spans="1:31" x14ac:dyDescent="0.15">
      <c r="B108" s="9"/>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c r="Y108" s="190"/>
      <c r="Z108" s="190"/>
      <c r="AA108" s="267"/>
      <c r="AB108" s="47"/>
      <c r="AC108" s="10"/>
      <c r="AD108" s="10"/>
      <c r="AE108" s="11"/>
    </row>
    <row r="109" spans="1:31" x14ac:dyDescent="0.15">
      <c r="A109" s="4" t="s">
        <v>436</v>
      </c>
      <c r="B109" s="14"/>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c r="Y109" s="190"/>
      <c r="Z109" s="190"/>
      <c r="AA109" s="267"/>
      <c r="AB109" s="114"/>
      <c r="AC109" s="15"/>
      <c r="AD109" s="15"/>
      <c r="AE109" s="13" t="s">
        <v>8</v>
      </c>
    </row>
    <row r="110" spans="1:31" x14ac:dyDescent="0.15">
      <c r="A110" s="5" t="s">
        <v>395</v>
      </c>
      <c r="B110" s="108" t="s">
        <v>7</v>
      </c>
      <c r="C110" s="162"/>
      <c r="D110" s="162"/>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c r="AA110" s="265"/>
      <c r="AB110" s="110">
        <f>SUM(C110:Y110)</f>
        <v>0</v>
      </c>
      <c r="AC110" s="7">
        <v>2247.5</v>
      </c>
      <c r="AD110" s="53"/>
      <c r="AE110" s="48">
        <f t="shared" ref="AE110:AE128" si="4">(AB110*AC110)*(1+Z110/100)+AA110</f>
        <v>0</v>
      </c>
    </row>
    <row r="111" spans="1:31" x14ac:dyDescent="0.15">
      <c r="A111" s="5" t="s">
        <v>411</v>
      </c>
      <c r="B111" s="108" t="s">
        <v>7</v>
      </c>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c r="AA111" s="265"/>
      <c r="AB111" s="110">
        <f t="shared" ref="AB111:AB128" si="5">SUM(C111:Y111)</f>
        <v>0</v>
      </c>
      <c r="AC111" s="7">
        <v>3190</v>
      </c>
      <c r="AD111" s="53"/>
      <c r="AE111" s="48">
        <f t="shared" si="4"/>
        <v>0</v>
      </c>
    </row>
    <row r="112" spans="1:31" x14ac:dyDescent="0.15">
      <c r="A112" s="5" t="s">
        <v>408</v>
      </c>
      <c r="B112" s="108" t="s">
        <v>7</v>
      </c>
      <c r="C112" s="162"/>
      <c r="D112" s="162"/>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c r="AA112" s="265"/>
      <c r="AB112" s="110">
        <f t="shared" si="5"/>
        <v>0</v>
      </c>
      <c r="AC112" s="7">
        <v>1254.25</v>
      </c>
      <c r="AD112" s="53"/>
      <c r="AE112" s="48">
        <f t="shared" si="4"/>
        <v>0</v>
      </c>
    </row>
    <row r="113" spans="1:31" x14ac:dyDescent="0.15">
      <c r="A113" s="5" t="s">
        <v>409</v>
      </c>
      <c r="B113" s="108" t="s">
        <v>7</v>
      </c>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c r="AA113" s="265"/>
      <c r="AB113" s="110">
        <f t="shared" si="5"/>
        <v>0</v>
      </c>
      <c r="AC113" s="7">
        <v>2320</v>
      </c>
      <c r="AD113" s="53"/>
      <c r="AE113" s="48">
        <f t="shared" si="4"/>
        <v>0</v>
      </c>
    </row>
    <row r="114" spans="1:31" x14ac:dyDescent="0.15">
      <c r="A114" s="5" t="s">
        <v>410</v>
      </c>
      <c r="B114" s="108" t="s">
        <v>7</v>
      </c>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265"/>
      <c r="AB114" s="110">
        <f t="shared" si="5"/>
        <v>0</v>
      </c>
      <c r="AC114" s="7">
        <v>2718.75</v>
      </c>
      <c r="AD114" s="53"/>
      <c r="AE114" s="48">
        <f t="shared" si="4"/>
        <v>0</v>
      </c>
    </row>
    <row r="115" spans="1:31" x14ac:dyDescent="0.15">
      <c r="A115" s="5" t="s">
        <v>71</v>
      </c>
      <c r="B115" s="108" t="s">
        <v>7</v>
      </c>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265"/>
      <c r="AB115" s="110">
        <f t="shared" si="5"/>
        <v>0</v>
      </c>
      <c r="AC115" s="7">
        <v>3190</v>
      </c>
      <c r="AD115" s="53"/>
      <c r="AE115" s="48">
        <f t="shared" si="4"/>
        <v>0</v>
      </c>
    </row>
    <row r="116" spans="1:31" x14ac:dyDescent="0.15">
      <c r="A116" s="5" t="s">
        <v>407</v>
      </c>
      <c r="B116" s="108" t="s">
        <v>7</v>
      </c>
      <c r="C116" s="162"/>
      <c r="D116" s="162"/>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c r="AA116" s="265"/>
      <c r="AB116" s="110">
        <f t="shared" si="5"/>
        <v>0</v>
      </c>
      <c r="AC116" s="7">
        <v>5075</v>
      </c>
      <c r="AD116" s="53"/>
      <c r="AE116" s="48">
        <f t="shared" si="4"/>
        <v>0</v>
      </c>
    </row>
    <row r="117" spans="1:31" x14ac:dyDescent="0.15">
      <c r="A117" s="5" t="s">
        <v>406</v>
      </c>
      <c r="B117" s="108" t="s">
        <v>7</v>
      </c>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c r="AA117" s="265"/>
      <c r="AB117" s="110">
        <f t="shared" si="5"/>
        <v>0</v>
      </c>
      <c r="AC117" s="7">
        <v>5800</v>
      </c>
      <c r="AD117" s="53"/>
      <c r="AE117" s="48">
        <f t="shared" si="4"/>
        <v>0</v>
      </c>
    </row>
    <row r="118" spans="1:31" x14ac:dyDescent="0.15">
      <c r="A118" s="5" t="s">
        <v>405</v>
      </c>
      <c r="B118" s="108" t="s">
        <v>7</v>
      </c>
      <c r="C118" s="162"/>
      <c r="D118" s="162"/>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c r="AA118" s="265"/>
      <c r="AB118" s="110">
        <f t="shared" si="5"/>
        <v>0</v>
      </c>
      <c r="AC118" s="7">
        <v>797.5</v>
      </c>
      <c r="AD118" s="53"/>
      <c r="AE118" s="48">
        <f t="shared" si="4"/>
        <v>0</v>
      </c>
    </row>
    <row r="119" spans="1:31" x14ac:dyDescent="0.15">
      <c r="A119" s="5" t="s">
        <v>404</v>
      </c>
      <c r="B119" s="108" t="s">
        <v>15</v>
      </c>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c r="AA119" s="265"/>
      <c r="AB119" s="110">
        <f t="shared" si="5"/>
        <v>0</v>
      </c>
      <c r="AC119" s="7">
        <v>253.75</v>
      </c>
      <c r="AD119" s="53"/>
      <c r="AE119" s="48">
        <f t="shared" si="4"/>
        <v>0</v>
      </c>
    </row>
    <row r="120" spans="1:31" x14ac:dyDescent="0.15">
      <c r="A120" s="316" t="s">
        <v>316</v>
      </c>
      <c r="B120" s="317" t="s">
        <v>7</v>
      </c>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c r="AA120" s="265"/>
      <c r="AB120" s="110">
        <f t="shared" si="5"/>
        <v>0</v>
      </c>
      <c r="AC120" s="318">
        <v>406</v>
      </c>
      <c r="AD120" s="53"/>
      <c r="AE120" s="48">
        <f t="shared" si="4"/>
        <v>0</v>
      </c>
    </row>
    <row r="121" spans="1:31" x14ac:dyDescent="0.15">
      <c r="A121" s="316" t="s">
        <v>317</v>
      </c>
      <c r="B121" s="317" t="s">
        <v>7</v>
      </c>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265"/>
      <c r="AB121" s="110">
        <f t="shared" si="5"/>
        <v>0</v>
      </c>
      <c r="AC121" s="318">
        <v>447</v>
      </c>
      <c r="AD121" s="53"/>
      <c r="AE121" s="48">
        <f t="shared" si="4"/>
        <v>0</v>
      </c>
    </row>
    <row r="122" spans="1:31" x14ac:dyDescent="0.15">
      <c r="A122" s="316" t="s">
        <v>318</v>
      </c>
      <c r="B122" s="317" t="s">
        <v>7</v>
      </c>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265"/>
      <c r="AB122" s="110">
        <f t="shared" si="5"/>
        <v>0</v>
      </c>
      <c r="AC122" s="318">
        <v>5000</v>
      </c>
      <c r="AD122" s="53"/>
      <c r="AE122" s="48">
        <f t="shared" si="4"/>
        <v>0</v>
      </c>
    </row>
    <row r="123" spans="1:31" x14ac:dyDescent="0.15">
      <c r="A123" s="316" t="s">
        <v>319</v>
      </c>
      <c r="B123" s="317" t="s">
        <v>7</v>
      </c>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c r="AA123" s="265"/>
      <c r="AB123" s="110">
        <f t="shared" si="5"/>
        <v>0</v>
      </c>
      <c r="AC123" s="318">
        <v>300</v>
      </c>
      <c r="AD123" s="53"/>
      <c r="AE123" s="48">
        <f t="shared" si="4"/>
        <v>0</v>
      </c>
    </row>
    <row r="124" spans="1:31" x14ac:dyDescent="0.15">
      <c r="A124" s="316" t="s">
        <v>320</v>
      </c>
      <c r="B124" s="317" t="s">
        <v>7</v>
      </c>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265"/>
      <c r="AB124" s="110">
        <f t="shared" si="5"/>
        <v>0</v>
      </c>
      <c r="AC124" s="318">
        <v>800</v>
      </c>
      <c r="AD124" s="53"/>
      <c r="AE124" s="48">
        <f t="shared" si="4"/>
        <v>0</v>
      </c>
    </row>
    <row r="125" spans="1:31" x14ac:dyDescent="0.15">
      <c r="A125" s="316" t="s">
        <v>321</v>
      </c>
      <c r="B125" s="317" t="s">
        <v>7</v>
      </c>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265"/>
      <c r="AB125" s="110">
        <f t="shared" si="5"/>
        <v>0</v>
      </c>
      <c r="AC125" s="318">
        <v>1000</v>
      </c>
      <c r="AD125" s="53"/>
      <c r="AE125" s="48">
        <f t="shared" si="4"/>
        <v>0</v>
      </c>
    </row>
    <row r="126" spans="1:31" x14ac:dyDescent="0.15">
      <c r="A126" s="316" t="s">
        <v>124</v>
      </c>
      <c r="B126" s="317" t="s">
        <v>7</v>
      </c>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c r="AA126" s="265"/>
      <c r="AB126" s="110">
        <f t="shared" si="5"/>
        <v>0</v>
      </c>
      <c r="AC126" s="318">
        <v>2392.5</v>
      </c>
      <c r="AD126" s="53"/>
      <c r="AE126" s="48">
        <f t="shared" si="4"/>
        <v>0</v>
      </c>
    </row>
    <row r="127" spans="1:31" x14ac:dyDescent="0.15">
      <c r="A127" s="103" t="s">
        <v>115</v>
      </c>
      <c r="B127" s="109" t="s">
        <v>79</v>
      </c>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c r="AA127" s="265"/>
      <c r="AB127" s="110">
        <f t="shared" si="5"/>
        <v>0</v>
      </c>
      <c r="AC127" s="105">
        <v>0</v>
      </c>
      <c r="AD127" s="53"/>
      <c r="AE127" s="48">
        <f t="shared" si="4"/>
        <v>0</v>
      </c>
    </row>
    <row r="128" spans="1:31" x14ac:dyDescent="0.15">
      <c r="A128" s="103" t="s">
        <v>115</v>
      </c>
      <c r="B128" s="109" t="s">
        <v>79</v>
      </c>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265"/>
      <c r="AB128" s="110">
        <f t="shared" si="5"/>
        <v>0</v>
      </c>
      <c r="AC128" s="105">
        <v>0</v>
      </c>
      <c r="AD128" s="53"/>
      <c r="AE128" s="48">
        <f t="shared" si="4"/>
        <v>0</v>
      </c>
    </row>
    <row r="129" spans="1:31" x14ac:dyDescent="0.15">
      <c r="A129" s="71"/>
      <c r="B129" s="61"/>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267"/>
      <c r="AB129" s="47"/>
      <c r="AC129" s="62"/>
      <c r="AD129" s="65" t="s">
        <v>84</v>
      </c>
      <c r="AE129" s="64">
        <f>SUM(AE110:AE128)</f>
        <v>0</v>
      </c>
    </row>
    <row r="130" spans="1:31" x14ac:dyDescent="0.15">
      <c r="A130" s="45"/>
      <c r="B130" s="37"/>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267"/>
      <c r="AB130" s="47"/>
      <c r="AC130" s="11"/>
      <c r="AD130" s="10"/>
      <c r="AE130" s="11"/>
    </row>
    <row r="131" spans="1:31" x14ac:dyDescent="0.15">
      <c r="A131" s="16" t="s">
        <v>437</v>
      </c>
      <c r="B131" s="14"/>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267"/>
      <c r="AB131" s="114"/>
      <c r="AC131" s="13"/>
      <c r="AD131" s="15"/>
      <c r="AE131" s="13"/>
    </row>
    <row r="132" spans="1:31" x14ac:dyDescent="0.15">
      <c r="A132" s="5" t="s">
        <v>73</v>
      </c>
      <c r="B132" s="108" t="s">
        <v>7</v>
      </c>
      <c r="C132" s="162"/>
      <c r="D132" s="162"/>
      <c r="E132" s="162"/>
      <c r="F132" s="162"/>
      <c r="G132" s="162"/>
      <c r="H132" s="162"/>
      <c r="I132" s="162"/>
      <c r="J132" s="162"/>
      <c r="K132" s="162"/>
      <c r="L132" s="162"/>
      <c r="M132" s="162"/>
      <c r="N132" s="162"/>
      <c r="O132" s="162"/>
      <c r="P132" s="162"/>
      <c r="Q132" s="162"/>
      <c r="R132" s="162"/>
      <c r="S132" s="162"/>
      <c r="T132" s="162"/>
      <c r="U132" s="162"/>
      <c r="V132" s="162"/>
      <c r="W132" s="162"/>
      <c r="X132" s="162"/>
      <c r="Y132" s="162"/>
      <c r="Z132" s="162"/>
      <c r="AA132" s="265"/>
      <c r="AB132" s="110">
        <f>SUM(C132:Y132)</f>
        <v>0</v>
      </c>
      <c r="AC132" s="7">
        <v>550</v>
      </c>
      <c r="AD132" s="15"/>
      <c r="AE132" s="48">
        <f t="shared" ref="AE132:AE150" si="6">(AB132*AC132)*(1+Z132/100)+AA132</f>
        <v>0</v>
      </c>
    </row>
    <row r="133" spans="1:31" x14ac:dyDescent="0.15">
      <c r="A133" s="5" t="s">
        <v>26</v>
      </c>
      <c r="B133" s="108" t="s">
        <v>7</v>
      </c>
      <c r="C133" s="162"/>
      <c r="D133" s="162"/>
      <c r="E133" s="162"/>
      <c r="F133" s="162"/>
      <c r="G133" s="162"/>
      <c r="H133" s="162"/>
      <c r="I133" s="162"/>
      <c r="J133" s="162"/>
      <c r="K133" s="162"/>
      <c r="L133" s="162"/>
      <c r="M133" s="162"/>
      <c r="N133" s="162"/>
      <c r="O133" s="162"/>
      <c r="P133" s="162"/>
      <c r="Q133" s="162"/>
      <c r="R133" s="162"/>
      <c r="S133" s="162"/>
      <c r="T133" s="162"/>
      <c r="U133" s="162"/>
      <c r="V133" s="162"/>
      <c r="W133" s="162"/>
      <c r="X133" s="162"/>
      <c r="Y133" s="162"/>
      <c r="Z133" s="162"/>
      <c r="AA133" s="265"/>
      <c r="AB133" s="110">
        <f t="shared" ref="AB133:AB150" si="7">SUM(C133:Y133)</f>
        <v>0</v>
      </c>
      <c r="AC133" s="7">
        <v>1000</v>
      </c>
      <c r="AD133" s="15"/>
      <c r="AE133" s="48">
        <f t="shared" si="6"/>
        <v>0</v>
      </c>
    </row>
    <row r="134" spans="1:31" x14ac:dyDescent="0.15">
      <c r="A134" s="5" t="s">
        <v>9</v>
      </c>
      <c r="B134" s="108" t="s">
        <v>7</v>
      </c>
      <c r="C134" s="162"/>
      <c r="D134" s="162"/>
      <c r="E134" s="162"/>
      <c r="F134" s="162"/>
      <c r="G134" s="162"/>
      <c r="H134" s="162"/>
      <c r="I134" s="162"/>
      <c r="J134" s="162"/>
      <c r="K134" s="162"/>
      <c r="L134" s="162"/>
      <c r="M134" s="162"/>
      <c r="N134" s="162"/>
      <c r="O134" s="162"/>
      <c r="P134" s="162"/>
      <c r="Q134" s="162"/>
      <c r="R134" s="162"/>
      <c r="S134" s="162"/>
      <c r="T134" s="162"/>
      <c r="U134" s="162"/>
      <c r="V134" s="162"/>
      <c r="W134" s="162"/>
      <c r="X134" s="162"/>
      <c r="Y134" s="162"/>
      <c r="Z134" s="162"/>
      <c r="AA134" s="265"/>
      <c r="AB134" s="110">
        <f t="shared" si="7"/>
        <v>0</v>
      </c>
      <c r="AC134" s="7">
        <v>1800</v>
      </c>
      <c r="AD134" s="53"/>
      <c r="AE134" s="48">
        <f t="shared" si="6"/>
        <v>0</v>
      </c>
    </row>
    <row r="135" spans="1:31" x14ac:dyDescent="0.15">
      <c r="A135" s="5" t="s">
        <v>11</v>
      </c>
      <c r="B135" s="108" t="s">
        <v>7</v>
      </c>
      <c r="C135" s="162"/>
      <c r="D135" s="162"/>
      <c r="E135" s="162"/>
      <c r="F135" s="162"/>
      <c r="G135" s="162"/>
      <c r="H135" s="162"/>
      <c r="I135" s="162"/>
      <c r="J135" s="162"/>
      <c r="K135" s="162"/>
      <c r="L135" s="162"/>
      <c r="M135" s="162"/>
      <c r="N135" s="162"/>
      <c r="O135" s="162"/>
      <c r="P135" s="162"/>
      <c r="Q135" s="162"/>
      <c r="R135" s="162"/>
      <c r="S135" s="162"/>
      <c r="T135" s="162"/>
      <c r="U135" s="162"/>
      <c r="V135" s="162"/>
      <c r="W135" s="162"/>
      <c r="X135" s="162"/>
      <c r="Y135" s="162"/>
      <c r="Z135" s="162"/>
      <c r="AA135" s="265"/>
      <c r="AB135" s="110">
        <f t="shared" si="7"/>
        <v>0</v>
      </c>
      <c r="AC135" s="7">
        <v>2850</v>
      </c>
      <c r="AD135" s="53"/>
      <c r="AE135" s="48">
        <f t="shared" si="6"/>
        <v>0</v>
      </c>
    </row>
    <row r="136" spans="1:31" x14ac:dyDescent="0.15">
      <c r="A136" s="5" t="s">
        <v>10</v>
      </c>
      <c r="B136" s="108" t="s">
        <v>7</v>
      </c>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265"/>
      <c r="AB136" s="110">
        <f t="shared" si="7"/>
        <v>0</v>
      </c>
      <c r="AC136" s="7">
        <v>3700</v>
      </c>
      <c r="AD136" s="53"/>
      <c r="AE136" s="48">
        <f t="shared" si="6"/>
        <v>0</v>
      </c>
    </row>
    <row r="137" spans="1:31" x14ac:dyDescent="0.15">
      <c r="A137" s="5" t="s">
        <v>25</v>
      </c>
      <c r="B137" s="108" t="s">
        <v>7</v>
      </c>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265"/>
      <c r="AB137" s="110">
        <f t="shared" si="7"/>
        <v>0</v>
      </c>
      <c r="AC137" s="7">
        <v>4650</v>
      </c>
      <c r="AD137" s="53"/>
      <c r="AE137" s="48">
        <f t="shared" si="6"/>
        <v>0</v>
      </c>
    </row>
    <row r="138" spans="1:31" x14ac:dyDescent="0.15">
      <c r="A138" s="5" t="s">
        <v>27</v>
      </c>
      <c r="B138" s="108" t="s">
        <v>7</v>
      </c>
      <c r="C138" s="162"/>
      <c r="D138" s="162"/>
      <c r="E138" s="162"/>
      <c r="F138" s="162"/>
      <c r="G138" s="162"/>
      <c r="H138" s="162"/>
      <c r="I138" s="162"/>
      <c r="J138" s="162"/>
      <c r="K138" s="162"/>
      <c r="L138" s="162"/>
      <c r="M138" s="162"/>
      <c r="N138" s="162"/>
      <c r="O138" s="162"/>
      <c r="P138" s="162"/>
      <c r="Q138" s="162"/>
      <c r="R138" s="162"/>
      <c r="S138" s="162"/>
      <c r="T138" s="162"/>
      <c r="U138" s="162"/>
      <c r="V138" s="162"/>
      <c r="W138" s="162"/>
      <c r="X138" s="162"/>
      <c r="Y138" s="162"/>
      <c r="Z138" s="162"/>
      <c r="AA138" s="265"/>
      <c r="AB138" s="110">
        <f t="shared" si="7"/>
        <v>0</v>
      </c>
      <c r="AC138" s="7">
        <v>5900</v>
      </c>
      <c r="AD138" s="53"/>
      <c r="AE138" s="48">
        <f t="shared" si="6"/>
        <v>0</v>
      </c>
    </row>
    <row r="139" spans="1:31" x14ac:dyDescent="0.15">
      <c r="A139" s="5" t="s">
        <v>72</v>
      </c>
      <c r="B139" s="108" t="s">
        <v>7</v>
      </c>
      <c r="C139" s="162"/>
      <c r="D139" s="162"/>
      <c r="E139" s="162"/>
      <c r="F139" s="162"/>
      <c r="G139" s="162"/>
      <c r="H139" s="162"/>
      <c r="I139" s="162"/>
      <c r="J139" s="162"/>
      <c r="K139" s="162"/>
      <c r="L139" s="162"/>
      <c r="M139" s="162"/>
      <c r="N139" s="162"/>
      <c r="O139" s="162"/>
      <c r="P139" s="162"/>
      <c r="Q139" s="162"/>
      <c r="R139" s="162"/>
      <c r="S139" s="162"/>
      <c r="T139" s="162"/>
      <c r="U139" s="162"/>
      <c r="V139" s="162"/>
      <c r="W139" s="162"/>
      <c r="X139" s="162"/>
      <c r="Y139" s="162"/>
      <c r="Z139" s="162"/>
      <c r="AA139" s="265"/>
      <c r="AB139" s="110">
        <f t="shared" si="7"/>
        <v>0</v>
      </c>
      <c r="AC139" s="7">
        <v>9820</v>
      </c>
      <c r="AD139" s="53"/>
      <c r="AE139" s="48">
        <f t="shared" si="6"/>
        <v>0</v>
      </c>
    </row>
    <row r="140" spans="1:31" x14ac:dyDescent="0.15">
      <c r="A140" s="103" t="s">
        <v>115</v>
      </c>
      <c r="B140" s="109" t="s">
        <v>79</v>
      </c>
      <c r="C140" s="162"/>
      <c r="D140" s="162"/>
      <c r="E140" s="162"/>
      <c r="F140" s="162"/>
      <c r="G140" s="162"/>
      <c r="H140" s="162"/>
      <c r="I140" s="162"/>
      <c r="J140" s="162"/>
      <c r="K140" s="162"/>
      <c r="L140" s="162"/>
      <c r="M140" s="162"/>
      <c r="N140" s="162"/>
      <c r="O140" s="162"/>
      <c r="P140" s="162"/>
      <c r="Q140" s="162"/>
      <c r="R140" s="162"/>
      <c r="S140" s="162"/>
      <c r="T140" s="162"/>
      <c r="U140" s="162"/>
      <c r="V140" s="162"/>
      <c r="W140" s="162"/>
      <c r="X140" s="162"/>
      <c r="Y140" s="162"/>
      <c r="Z140" s="162"/>
      <c r="AA140" s="265"/>
      <c r="AB140" s="110">
        <f t="shared" si="7"/>
        <v>0</v>
      </c>
      <c r="AC140" s="105">
        <v>0</v>
      </c>
      <c r="AD140" s="53"/>
      <c r="AE140" s="48">
        <f t="shared" si="6"/>
        <v>0</v>
      </c>
    </row>
    <row r="141" spans="1:31" x14ac:dyDescent="0.15">
      <c r="A141" s="103" t="s">
        <v>115</v>
      </c>
      <c r="B141" s="109" t="s">
        <v>79</v>
      </c>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265"/>
      <c r="AB141" s="110">
        <f t="shared" si="7"/>
        <v>0</v>
      </c>
      <c r="AC141" s="105">
        <v>0</v>
      </c>
      <c r="AD141" s="53"/>
      <c r="AE141" s="48">
        <f t="shared" si="6"/>
        <v>0</v>
      </c>
    </row>
    <row r="142" spans="1:31" x14ac:dyDescent="0.15">
      <c r="A142" s="103" t="s">
        <v>115</v>
      </c>
      <c r="B142" s="109" t="s">
        <v>79</v>
      </c>
      <c r="C142" s="162"/>
      <c r="D142" s="162"/>
      <c r="E142" s="162"/>
      <c r="F142" s="162"/>
      <c r="G142" s="162"/>
      <c r="H142" s="162"/>
      <c r="I142" s="162"/>
      <c r="J142" s="162"/>
      <c r="K142" s="162"/>
      <c r="L142" s="162"/>
      <c r="M142" s="162"/>
      <c r="N142" s="162"/>
      <c r="O142" s="162"/>
      <c r="P142" s="162"/>
      <c r="Q142" s="162"/>
      <c r="R142" s="162"/>
      <c r="S142" s="162"/>
      <c r="T142" s="162"/>
      <c r="U142" s="162"/>
      <c r="V142" s="162"/>
      <c r="W142" s="162"/>
      <c r="X142" s="162"/>
      <c r="Y142" s="162"/>
      <c r="Z142" s="162"/>
      <c r="AA142" s="265"/>
      <c r="AB142" s="110">
        <f t="shared" si="7"/>
        <v>0</v>
      </c>
      <c r="AC142" s="105">
        <v>0</v>
      </c>
      <c r="AD142" s="53"/>
      <c r="AE142" s="48">
        <f t="shared" si="6"/>
        <v>0</v>
      </c>
    </row>
    <row r="143" spans="1:31" x14ac:dyDescent="0.15">
      <c r="A143" s="103" t="s">
        <v>115</v>
      </c>
      <c r="B143" s="109" t="s">
        <v>79</v>
      </c>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c r="AA143" s="265"/>
      <c r="AB143" s="110">
        <f t="shared" si="7"/>
        <v>0</v>
      </c>
      <c r="AC143" s="105">
        <v>0</v>
      </c>
      <c r="AD143" s="53"/>
      <c r="AE143" s="48">
        <f t="shared" si="6"/>
        <v>0</v>
      </c>
    </row>
    <row r="144" spans="1:31" x14ac:dyDescent="0.15">
      <c r="A144" s="103" t="s">
        <v>115</v>
      </c>
      <c r="B144" s="109" t="s">
        <v>79</v>
      </c>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c r="AA144" s="265"/>
      <c r="AB144" s="110">
        <f t="shared" si="7"/>
        <v>0</v>
      </c>
      <c r="AC144" s="105">
        <v>0</v>
      </c>
      <c r="AD144" s="53"/>
      <c r="AE144" s="48">
        <f t="shared" si="6"/>
        <v>0</v>
      </c>
    </row>
    <row r="145" spans="1:31" x14ac:dyDescent="0.15">
      <c r="A145" s="103" t="s">
        <v>115</v>
      </c>
      <c r="B145" s="109" t="s">
        <v>79</v>
      </c>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265"/>
      <c r="AB145" s="110">
        <f t="shared" si="7"/>
        <v>0</v>
      </c>
      <c r="AC145" s="105">
        <v>0</v>
      </c>
      <c r="AD145" s="53"/>
      <c r="AE145" s="48">
        <f t="shared" si="6"/>
        <v>0</v>
      </c>
    </row>
    <row r="146" spans="1:31" x14ac:dyDescent="0.15">
      <c r="A146" s="103" t="s">
        <v>115</v>
      </c>
      <c r="B146" s="109" t="s">
        <v>79</v>
      </c>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c r="AA146" s="265"/>
      <c r="AB146" s="110">
        <f t="shared" si="7"/>
        <v>0</v>
      </c>
      <c r="AC146" s="105">
        <v>0</v>
      </c>
      <c r="AD146" s="53"/>
      <c r="AE146" s="48">
        <f t="shared" si="6"/>
        <v>0</v>
      </c>
    </row>
    <row r="147" spans="1:31" x14ac:dyDescent="0.15">
      <c r="A147" s="103" t="s">
        <v>115</v>
      </c>
      <c r="B147" s="109" t="s">
        <v>79</v>
      </c>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265"/>
      <c r="AB147" s="110">
        <f t="shared" si="7"/>
        <v>0</v>
      </c>
      <c r="AC147" s="105">
        <v>0</v>
      </c>
      <c r="AD147" s="53"/>
      <c r="AE147" s="48">
        <f t="shared" si="6"/>
        <v>0</v>
      </c>
    </row>
    <row r="148" spans="1:31" x14ac:dyDescent="0.15">
      <c r="A148" s="103" t="s">
        <v>115</v>
      </c>
      <c r="B148" s="109" t="s">
        <v>79</v>
      </c>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c r="AA148" s="265"/>
      <c r="AB148" s="110">
        <f t="shared" si="7"/>
        <v>0</v>
      </c>
      <c r="AC148" s="105">
        <v>0</v>
      </c>
      <c r="AD148" s="53"/>
      <c r="AE148" s="48">
        <f t="shared" si="6"/>
        <v>0</v>
      </c>
    </row>
    <row r="149" spans="1:31" x14ac:dyDescent="0.15">
      <c r="A149" s="103" t="s">
        <v>115</v>
      </c>
      <c r="B149" s="109" t="s">
        <v>79</v>
      </c>
      <c r="C149" s="162"/>
      <c r="D149" s="162"/>
      <c r="E149" s="162"/>
      <c r="F149" s="162"/>
      <c r="G149" s="162"/>
      <c r="H149" s="162"/>
      <c r="I149" s="162"/>
      <c r="J149" s="162"/>
      <c r="K149" s="162"/>
      <c r="L149" s="162"/>
      <c r="M149" s="162"/>
      <c r="N149" s="162"/>
      <c r="O149" s="162"/>
      <c r="P149" s="162"/>
      <c r="Q149" s="162"/>
      <c r="R149" s="162"/>
      <c r="S149" s="162"/>
      <c r="T149" s="162"/>
      <c r="U149" s="162"/>
      <c r="V149" s="162"/>
      <c r="W149" s="162"/>
      <c r="X149" s="162"/>
      <c r="Y149" s="162"/>
      <c r="Z149" s="162"/>
      <c r="AA149" s="265"/>
      <c r="AB149" s="110">
        <f t="shared" si="7"/>
        <v>0</v>
      </c>
      <c r="AC149" s="105">
        <v>0</v>
      </c>
      <c r="AD149" s="53"/>
      <c r="AE149" s="48">
        <f t="shared" si="6"/>
        <v>0</v>
      </c>
    </row>
    <row r="150" spans="1:31" x14ac:dyDescent="0.15">
      <c r="A150" s="103" t="s">
        <v>115</v>
      </c>
      <c r="B150" s="109" t="s">
        <v>79</v>
      </c>
      <c r="C150" s="162"/>
      <c r="D150" s="162"/>
      <c r="E150" s="162"/>
      <c r="F150" s="162"/>
      <c r="G150" s="162"/>
      <c r="H150" s="162"/>
      <c r="I150" s="162"/>
      <c r="J150" s="162"/>
      <c r="K150" s="162"/>
      <c r="L150" s="162"/>
      <c r="M150" s="162"/>
      <c r="N150" s="162"/>
      <c r="O150" s="162"/>
      <c r="P150" s="162"/>
      <c r="Q150" s="162"/>
      <c r="R150" s="162"/>
      <c r="S150" s="162"/>
      <c r="T150" s="162"/>
      <c r="U150" s="162"/>
      <c r="V150" s="162"/>
      <c r="W150" s="162"/>
      <c r="X150" s="162"/>
      <c r="Y150" s="162"/>
      <c r="Z150" s="162"/>
      <c r="AA150" s="265"/>
      <c r="AB150" s="110">
        <f t="shared" si="7"/>
        <v>0</v>
      </c>
      <c r="AC150" s="105">
        <v>0</v>
      </c>
      <c r="AD150" s="53"/>
      <c r="AE150" s="48">
        <f t="shared" si="6"/>
        <v>0</v>
      </c>
    </row>
    <row r="151" spans="1:31" x14ac:dyDescent="0.15">
      <c r="A151" s="71"/>
      <c r="B151" s="61"/>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267"/>
      <c r="AB151" s="47"/>
      <c r="AC151" s="62"/>
      <c r="AD151" s="65" t="s">
        <v>84</v>
      </c>
      <c r="AE151" s="13">
        <f>SUM(AE132:AE150)</f>
        <v>0</v>
      </c>
    </row>
    <row r="152" spans="1:31" x14ac:dyDescent="0.15">
      <c r="A152" s="45"/>
      <c r="B152" s="37"/>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267"/>
      <c r="AB152" s="47"/>
      <c r="AC152" s="11"/>
      <c r="AD152" s="10"/>
      <c r="AE152" s="11"/>
    </row>
    <row r="153" spans="1:31" x14ac:dyDescent="0.15">
      <c r="A153" s="16" t="s">
        <v>438</v>
      </c>
      <c r="B153" s="14"/>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267"/>
      <c r="AB153" s="114"/>
      <c r="AC153" s="13"/>
      <c r="AD153" s="15"/>
      <c r="AE153" s="13"/>
    </row>
    <row r="154" spans="1:31" x14ac:dyDescent="0.15">
      <c r="A154" s="5" t="s">
        <v>397</v>
      </c>
      <c r="B154" s="111" t="s">
        <v>6</v>
      </c>
      <c r="C154" s="162"/>
      <c r="D154" s="162"/>
      <c r="E154" s="162"/>
      <c r="F154" s="162"/>
      <c r="G154" s="162"/>
      <c r="H154" s="162"/>
      <c r="I154" s="162"/>
      <c r="J154" s="162"/>
      <c r="K154" s="162"/>
      <c r="L154" s="162"/>
      <c r="M154" s="162"/>
      <c r="N154" s="162"/>
      <c r="O154" s="162"/>
      <c r="P154" s="162"/>
      <c r="Q154" s="162"/>
      <c r="R154" s="162"/>
      <c r="S154" s="162"/>
      <c r="T154" s="162"/>
      <c r="U154" s="162"/>
      <c r="V154" s="162"/>
      <c r="W154" s="162"/>
      <c r="X154" s="162"/>
      <c r="Y154" s="162"/>
      <c r="Z154" s="162"/>
      <c r="AA154" s="265"/>
      <c r="AB154" s="110">
        <f>SUM(C154:Y154)</f>
        <v>0</v>
      </c>
      <c r="AC154" s="7">
        <v>48.64</v>
      </c>
      <c r="AD154" s="15"/>
      <c r="AE154" s="48">
        <f t="shared" ref="AE154:AE171" si="8">(AB154*AC154)*(1+Z154/100)+AA154</f>
        <v>0</v>
      </c>
    </row>
    <row r="155" spans="1:31" x14ac:dyDescent="0.15">
      <c r="A155" s="5" t="s">
        <v>398</v>
      </c>
      <c r="B155" s="111" t="s">
        <v>6</v>
      </c>
      <c r="C155" s="162"/>
      <c r="D155" s="162"/>
      <c r="E155" s="162"/>
      <c r="F155" s="162"/>
      <c r="G155" s="162"/>
      <c r="H155" s="162"/>
      <c r="I155" s="162"/>
      <c r="J155" s="162"/>
      <c r="K155" s="162"/>
      <c r="L155" s="162"/>
      <c r="M155" s="162"/>
      <c r="N155" s="162"/>
      <c r="O155" s="162"/>
      <c r="P155" s="162"/>
      <c r="Q155" s="162"/>
      <c r="R155" s="162"/>
      <c r="S155" s="162"/>
      <c r="T155" s="162"/>
      <c r="U155" s="162"/>
      <c r="V155" s="162"/>
      <c r="W155" s="162"/>
      <c r="X155" s="162"/>
      <c r="Y155" s="162"/>
      <c r="Z155" s="162"/>
      <c r="AA155" s="265"/>
      <c r="AB155" s="110">
        <f t="shared" ref="AB155:AB171" si="9">SUM(C155:Y155)</f>
        <v>0</v>
      </c>
      <c r="AC155" s="7">
        <v>64</v>
      </c>
      <c r="AD155" s="15"/>
      <c r="AE155" s="48">
        <f t="shared" si="8"/>
        <v>0</v>
      </c>
    </row>
    <row r="156" spans="1:31" x14ac:dyDescent="0.15">
      <c r="A156" s="5" t="s">
        <v>399</v>
      </c>
      <c r="B156" s="111" t="s">
        <v>6</v>
      </c>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265"/>
      <c r="AB156" s="110">
        <f t="shared" si="9"/>
        <v>0</v>
      </c>
      <c r="AC156" s="6">
        <v>74.239999999999995</v>
      </c>
      <c r="AD156" s="54"/>
      <c r="AE156" s="48">
        <f t="shared" si="8"/>
        <v>0</v>
      </c>
    </row>
    <row r="157" spans="1:31" x14ac:dyDescent="0.15">
      <c r="A157" s="5" t="s">
        <v>400</v>
      </c>
      <c r="B157" s="108" t="s">
        <v>6</v>
      </c>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265"/>
      <c r="AB157" s="110">
        <f t="shared" si="9"/>
        <v>0</v>
      </c>
      <c r="AC157" s="7">
        <v>80.64</v>
      </c>
      <c r="AD157" s="53"/>
      <c r="AE157" s="48">
        <f t="shared" si="8"/>
        <v>0</v>
      </c>
    </row>
    <row r="158" spans="1:31" x14ac:dyDescent="0.15">
      <c r="A158" s="5" t="s">
        <v>401</v>
      </c>
      <c r="B158" s="108" t="s">
        <v>6</v>
      </c>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265"/>
      <c r="AB158" s="110">
        <f t="shared" si="9"/>
        <v>0</v>
      </c>
      <c r="AC158" s="7">
        <v>89.6</v>
      </c>
      <c r="AD158" s="53"/>
      <c r="AE158" s="48">
        <f t="shared" si="8"/>
        <v>0</v>
      </c>
    </row>
    <row r="159" spans="1:31" x14ac:dyDescent="0.15">
      <c r="A159" s="5" t="s">
        <v>402</v>
      </c>
      <c r="B159" s="108" t="s">
        <v>6</v>
      </c>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265"/>
      <c r="AB159" s="110">
        <f t="shared" si="9"/>
        <v>0</v>
      </c>
      <c r="AC159" s="7">
        <v>113.92</v>
      </c>
      <c r="AD159" s="53"/>
      <c r="AE159" s="48">
        <f t="shared" si="8"/>
        <v>0</v>
      </c>
    </row>
    <row r="160" spans="1:31" x14ac:dyDescent="0.15">
      <c r="A160" s="125" t="s">
        <v>403</v>
      </c>
      <c r="B160" s="108" t="s">
        <v>6</v>
      </c>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265"/>
      <c r="AB160" s="110">
        <f t="shared" si="9"/>
        <v>0</v>
      </c>
      <c r="AC160" s="7">
        <v>128</v>
      </c>
      <c r="AD160" s="53"/>
      <c r="AE160" s="48">
        <f t="shared" si="8"/>
        <v>0</v>
      </c>
    </row>
    <row r="161" spans="1:31" x14ac:dyDescent="0.15">
      <c r="A161" s="103" t="s">
        <v>115</v>
      </c>
      <c r="B161" s="109" t="s">
        <v>79</v>
      </c>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265"/>
      <c r="AB161" s="110">
        <f t="shared" si="9"/>
        <v>0</v>
      </c>
      <c r="AC161" s="105">
        <v>0</v>
      </c>
      <c r="AD161" s="53"/>
      <c r="AE161" s="48">
        <f t="shared" si="8"/>
        <v>0</v>
      </c>
    </row>
    <row r="162" spans="1:31" x14ac:dyDescent="0.15">
      <c r="A162" s="103" t="s">
        <v>115</v>
      </c>
      <c r="B162" s="109" t="s">
        <v>79</v>
      </c>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265"/>
      <c r="AB162" s="110">
        <f t="shared" si="9"/>
        <v>0</v>
      </c>
      <c r="AC162" s="105">
        <v>0</v>
      </c>
      <c r="AD162" s="53"/>
      <c r="AE162" s="48">
        <f t="shared" si="8"/>
        <v>0</v>
      </c>
    </row>
    <row r="163" spans="1:31" x14ac:dyDescent="0.15">
      <c r="A163" s="103" t="s">
        <v>115</v>
      </c>
      <c r="B163" s="109" t="s">
        <v>79</v>
      </c>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265"/>
      <c r="AB163" s="110">
        <f t="shared" si="9"/>
        <v>0</v>
      </c>
      <c r="AC163" s="105">
        <v>0</v>
      </c>
      <c r="AD163" s="53"/>
      <c r="AE163" s="48">
        <f t="shared" si="8"/>
        <v>0</v>
      </c>
    </row>
    <row r="164" spans="1:31" x14ac:dyDescent="0.15">
      <c r="A164" s="103" t="s">
        <v>115</v>
      </c>
      <c r="B164" s="109" t="s">
        <v>79</v>
      </c>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265"/>
      <c r="AB164" s="110">
        <f t="shared" si="9"/>
        <v>0</v>
      </c>
      <c r="AC164" s="105">
        <v>0</v>
      </c>
      <c r="AD164" s="53"/>
      <c r="AE164" s="48">
        <f t="shared" si="8"/>
        <v>0</v>
      </c>
    </row>
    <row r="165" spans="1:31" x14ac:dyDescent="0.15">
      <c r="A165" s="103" t="s">
        <v>115</v>
      </c>
      <c r="B165" s="109" t="s">
        <v>79</v>
      </c>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265"/>
      <c r="AB165" s="110">
        <f t="shared" si="9"/>
        <v>0</v>
      </c>
      <c r="AC165" s="105">
        <v>0</v>
      </c>
      <c r="AD165" s="53"/>
      <c r="AE165" s="48">
        <f t="shared" si="8"/>
        <v>0</v>
      </c>
    </row>
    <row r="166" spans="1:31" x14ac:dyDescent="0.15">
      <c r="A166" s="103" t="s">
        <v>115</v>
      </c>
      <c r="B166" s="109" t="s">
        <v>79</v>
      </c>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265"/>
      <c r="AB166" s="110">
        <f t="shared" si="9"/>
        <v>0</v>
      </c>
      <c r="AC166" s="105">
        <v>0</v>
      </c>
      <c r="AD166" s="53"/>
      <c r="AE166" s="48">
        <f t="shared" si="8"/>
        <v>0</v>
      </c>
    </row>
    <row r="167" spans="1:31" x14ac:dyDescent="0.15">
      <c r="A167" s="103" t="s">
        <v>115</v>
      </c>
      <c r="B167" s="109" t="s">
        <v>79</v>
      </c>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265"/>
      <c r="AB167" s="110">
        <f t="shared" si="9"/>
        <v>0</v>
      </c>
      <c r="AC167" s="105">
        <v>0</v>
      </c>
      <c r="AD167" s="53"/>
      <c r="AE167" s="48">
        <f t="shared" si="8"/>
        <v>0</v>
      </c>
    </row>
    <row r="168" spans="1:31" x14ac:dyDescent="0.15">
      <c r="A168" s="103" t="s">
        <v>115</v>
      </c>
      <c r="B168" s="109" t="s">
        <v>79</v>
      </c>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265"/>
      <c r="AB168" s="110">
        <f t="shared" si="9"/>
        <v>0</v>
      </c>
      <c r="AC168" s="105">
        <v>0</v>
      </c>
      <c r="AD168" s="53"/>
      <c r="AE168" s="48">
        <f t="shared" si="8"/>
        <v>0</v>
      </c>
    </row>
    <row r="169" spans="1:31" x14ac:dyDescent="0.15">
      <c r="A169" s="103" t="s">
        <v>115</v>
      </c>
      <c r="B169" s="109" t="s">
        <v>79</v>
      </c>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265"/>
      <c r="AB169" s="110">
        <f t="shared" si="9"/>
        <v>0</v>
      </c>
      <c r="AC169" s="105">
        <v>0</v>
      </c>
      <c r="AD169" s="53"/>
      <c r="AE169" s="48">
        <f t="shared" si="8"/>
        <v>0</v>
      </c>
    </row>
    <row r="170" spans="1:31" x14ac:dyDescent="0.15">
      <c r="A170" s="103" t="s">
        <v>115</v>
      </c>
      <c r="B170" s="109" t="s">
        <v>79</v>
      </c>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265"/>
      <c r="AB170" s="110">
        <f t="shared" si="9"/>
        <v>0</v>
      </c>
      <c r="AC170" s="105">
        <v>0</v>
      </c>
      <c r="AD170" s="53"/>
      <c r="AE170" s="48">
        <f t="shared" si="8"/>
        <v>0</v>
      </c>
    </row>
    <row r="171" spans="1:31" x14ac:dyDescent="0.15">
      <c r="A171" s="103" t="s">
        <v>115</v>
      </c>
      <c r="B171" s="109" t="s">
        <v>79</v>
      </c>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265"/>
      <c r="AB171" s="110">
        <f t="shared" si="9"/>
        <v>0</v>
      </c>
      <c r="AC171" s="105">
        <v>0</v>
      </c>
      <c r="AD171" s="53"/>
      <c r="AE171" s="48">
        <f t="shared" si="8"/>
        <v>0</v>
      </c>
    </row>
    <row r="172" spans="1:31" x14ac:dyDescent="0.15">
      <c r="A172" s="72"/>
      <c r="B172" s="37"/>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267"/>
      <c r="AB172" s="47"/>
      <c r="AC172" s="11"/>
      <c r="AD172" s="65" t="s">
        <v>84</v>
      </c>
      <c r="AE172" s="13">
        <f>SUM(AE154:AE171)</f>
        <v>0</v>
      </c>
    </row>
    <row r="173" spans="1:31" x14ac:dyDescent="0.15">
      <c r="A173" s="72"/>
      <c r="B173" s="37"/>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267"/>
      <c r="AB173" s="47"/>
      <c r="AC173" s="11"/>
      <c r="AD173" s="10"/>
      <c r="AE173" s="11"/>
    </row>
    <row r="174" spans="1:31" x14ac:dyDescent="0.15">
      <c r="A174" s="72"/>
      <c r="B174" s="37"/>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267"/>
      <c r="AB174" s="47"/>
      <c r="AC174" s="11"/>
      <c r="AD174" s="10"/>
      <c r="AE174" s="11"/>
    </row>
    <row r="175" spans="1:31" x14ac:dyDescent="0.15">
      <c r="A175" s="38" t="s">
        <v>439</v>
      </c>
      <c r="C175" s="191"/>
      <c r="D175" s="191"/>
      <c r="E175" s="191"/>
      <c r="F175" s="191"/>
      <c r="G175" s="191"/>
      <c r="H175" s="191"/>
      <c r="I175" s="191"/>
      <c r="J175" s="191"/>
      <c r="K175" s="191"/>
      <c r="L175" s="191"/>
      <c r="M175" s="191"/>
      <c r="N175" s="191"/>
      <c r="O175" s="191"/>
      <c r="P175" s="191"/>
      <c r="Q175" s="191"/>
      <c r="R175" s="191"/>
      <c r="S175" s="191"/>
      <c r="T175" s="191"/>
      <c r="U175" s="191"/>
      <c r="V175" s="191"/>
      <c r="W175" s="191"/>
      <c r="X175" s="191"/>
      <c r="Y175" s="191"/>
      <c r="Z175" s="191"/>
      <c r="AA175" s="268"/>
      <c r="AB175" s="114"/>
    </row>
    <row r="176" spans="1:31" x14ac:dyDescent="0.15">
      <c r="A176" s="5" t="s">
        <v>412</v>
      </c>
      <c r="B176" s="100" t="s">
        <v>7</v>
      </c>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265"/>
      <c r="AB176" s="110">
        <f>SUM(C176:Y176)</f>
        <v>0</v>
      </c>
      <c r="AC176" s="7">
        <v>2389</v>
      </c>
      <c r="AD176" s="53"/>
      <c r="AE176" s="49">
        <f t="shared" ref="AE176:AE200" si="10">(AB176*AC176)*(1+Z176/100)+AA176</f>
        <v>0</v>
      </c>
    </row>
    <row r="177" spans="1:31" x14ac:dyDescent="0.15">
      <c r="A177" s="5" t="s">
        <v>413</v>
      </c>
      <c r="B177" s="100" t="s">
        <v>7</v>
      </c>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265"/>
      <c r="AB177" s="110">
        <f t="shared" ref="AB177:AB200" si="11">SUM(C177:Y177)</f>
        <v>0</v>
      </c>
      <c r="AC177" s="7">
        <v>2478</v>
      </c>
      <c r="AD177" s="53"/>
      <c r="AE177" s="48">
        <f t="shared" si="10"/>
        <v>0</v>
      </c>
    </row>
    <row r="178" spans="1:31" x14ac:dyDescent="0.15">
      <c r="A178" s="5" t="s">
        <v>415</v>
      </c>
      <c r="B178" s="100" t="s">
        <v>7</v>
      </c>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265"/>
      <c r="AB178" s="110">
        <f t="shared" si="11"/>
        <v>0</v>
      </c>
      <c r="AC178" s="7">
        <v>2782</v>
      </c>
      <c r="AD178" s="53"/>
      <c r="AE178" s="48">
        <f t="shared" si="10"/>
        <v>0</v>
      </c>
    </row>
    <row r="179" spans="1:31" x14ac:dyDescent="0.15">
      <c r="A179" s="5" t="s">
        <v>416</v>
      </c>
      <c r="B179" s="100" t="s">
        <v>7</v>
      </c>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265"/>
      <c r="AB179" s="110">
        <f t="shared" si="11"/>
        <v>0</v>
      </c>
      <c r="AC179" s="7">
        <v>2866</v>
      </c>
      <c r="AD179" s="53"/>
      <c r="AE179" s="48">
        <f t="shared" si="10"/>
        <v>0</v>
      </c>
    </row>
    <row r="180" spans="1:31" x14ac:dyDescent="0.15">
      <c r="A180" s="5" t="s">
        <v>417</v>
      </c>
      <c r="B180" s="100" t="s">
        <v>7</v>
      </c>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265"/>
      <c r="AB180" s="110">
        <f t="shared" si="11"/>
        <v>0</v>
      </c>
      <c r="AC180" s="7">
        <v>4561</v>
      </c>
      <c r="AD180" s="53"/>
      <c r="AE180" s="48">
        <f t="shared" si="10"/>
        <v>0</v>
      </c>
    </row>
    <row r="181" spans="1:31" x14ac:dyDescent="0.15">
      <c r="A181" s="5" t="s">
        <v>414</v>
      </c>
      <c r="B181" s="100" t="s">
        <v>7</v>
      </c>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265"/>
      <c r="AB181" s="110">
        <f t="shared" si="11"/>
        <v>0</v>
      </c>
      <c r="AC181" s="7">
        <v>2267</v>
      </c>
      <c r="AD181" s="53"/>
      <c r="AE181" s="48">
        <f t="shared" si="10"/>
        <v>0</v>
      </c>
    </row>
    <row r="182" spans="1:31" x14ac:dyDescent="0.15">
      <c r="A182" s="5" t="s">
        <v>419</v>
      </c>
      <c r="B182" s="100" t="s">
        <v>7</v>
      </c>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265"/>
      <c r="AB182" s="110">
        <f t="shared" si="11"/>
        <v>0</v>
      </c>
      <c r="AC182" s="7">
        <v>2453</v>
      </c>
      <c r="AD182" s="53"/>
      <c r="AE182" s="48">
        <f t="shared" si="10"/>
        <v>0</v>
      </c>
    </row>
    <row r="183" spans="1:31" x14ac:dyDescent="0.15">
      <c r="A183" s="5" t="s">
        <v>418</v>
      </c>
      <c r="B183" s="100" t="s">
        <v>7</v>
      </c>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265"/>
      <c r="AB183" s="110">
        <f t="shared" si="11"/>
        <v>0</v>
      </c>
      <c r="AC183" s="7">
        <v>3183</v>
      </c>
      <c r="AD183" s="53"/>
      <c r="AE183" s="48">
        <f t="shared" si="10"/>
        <v>0</v>
      </c>
    </row>
    <row r="184" spans="1:31" x14ac:dyDescent="0.15">
      <c r="A184" s="316" t="s">
        <v>322</v>
      </c>
      <c r="B184" s="322" t="s">
        <v>7</v>
      </c>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265"/>
      <c r="AB184" s="110">
        <f t="shared" si="11"/>
        <v>0</v>
      </c>
      <c r="AC184" s="318">
        <v>2400</v>
      </c>
      <c r="AD184" s="53"/>
      <c r="AE184" s="48">
        <f t="shared" si="10"/>
        <v>0</v>
      </c>
    </row>
    <row r="185" spans="1:31" x14ac:dyDescent="0.15">
      <c r="A185" s="316" t="s">
        <v>323</v>
      </c>
      <c r="B185" s="322" t="s">
        <v>7</v>
      </c>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265"/>
      <c r="AB185" s="110">
        <f t="shared" si="11"/>
        <v>0</v>
      </c>
      <c r="AC185" s="318">
        <v>500</v>
      </c>
      <c r="AD185" s="53"/>
      <c r="AE185" s="48">
        <f t="shared" si="10"/>
        <v>0</v>
      </c>
    </row>
    <row r="186" spans="1:31" x14ac:dyDescent="0.15">
      <c r="A186" s="103" t="s">
        <v>115</v>
      </c>
      <c r="B186" s="104" t="s">
        <v>79</v>
      </c>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265"/>
      <c r="AB186" s="110">
        <f t="shared" si="11"/>
        <v>0</v>
      </c>
      <c r="AC186" s="105">
        <v>0</v>
      </c>
      <c r="AD186" s="53"/>
      <c r="AE186" s="48">
        <f t="shared" si="10"/>
        <v>0</v>
      </c>
    </row>
    <row r="187" spans="1:31" x14ac:dyDescent="0.15">
      <c r="A187" s="103" t="s">
        <v>115</v>
      </c>
      <c r="B187" s="104" t="s">
        <v>79</v>
      </c>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265"/>
      <c r="AB187" s="110">
        <f t="shared" si="11"/>
        <v>0</v>
      </c>
      <c r="AC187" s="105">
        <v>0</v>
      </c>
      <c r="AD187" s="53"/>
      <c r="AE187" s="48">
        <f t="shared" si="10"/>
        <v>0</v>
      </c>
    </row>
    <row r="188" spans="1:31" x14ac:dyDescent="0.15">
      <c r="A188" s="103" t="s">
        <v>115</v>
      </c>
      <c r="B188" s="104" t="s">
        <v>79</v>
      </c>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265"/>
      <c r="AB188" s="110">
        <f t="shared" si="11"/>
        <v>0</v>
      </c>
      <c r="AC188" s="105">
        <v>0</v>
      </c>
      <c r="AD188" s="53"/>
      <c r="AE188" s="48">
        <f t="shared" si="10"/>
        <v>0</v>
      </c>
    </row>
    <row r="189" spans="1:31" x14ac:dyDescent="0.15">
      <c r="A189" s="103" t="s">
        <v>115</v>
      </c>
      <c r="B189" s="104" t="s">
        <v>79</v>
      </c>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265"/>
      <c r="AB189" s="110">
        <f t="shared" si="11"/>
        <v>0</v>
      </c>
      <c r="AC189" s="105">
        <v>0</v>
      </c>
      <c r="AD189" s="53"/>
      <c r="AE189" s="48">
        <f t="shared" si="10"/>
        <v>0</v>
      </c>
    </row>
    <row r="190" spans="1:31" x14ac:dyDescent="0.15">
      <c r="A190" s="103" t="s">
        <v>115</v>
      </c>
      <c r="B190" s="104" t="s">
        <v>79</v>
      </c>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265"/>
      <c r="AB190" s="110">
        <f t="shared" si="11"/>
        <v>0</v>
      </c>
      <c r="AC190" s="105">
        <v>0</v>
      </c>
      <c r="AD190" s="53"/>
      <c r="AE190" s="48">
        <f t="shared" si="10"/>
        <v>0</v>
      </c>
    </row>
    <row r="191" spans="1:31" x14ac:dyDescent="0.15">
      <c r="A191" s="103" t="s">
        <v>115</v>
      </c>
      <c r="B191" s="104" t="s">
        <v>79</v>
      </c>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265"/>
      <c r="AB191" s="110">
        <f t="shared" si="11"/>
        <v>0</v>
      </c>
      <c r="AC191" s="105">
        <v>0</v>
      </c>
      <c r="AD191" s="53"/>
      <c r="AE191" s="48">
        <f t="shared" si="10"/>
        <v>0</v>
      </c>
    </row>
    <row r="192" spans="1:31" x14ac:dyDescent="0.15">
      <c r="A192" s="103" t="s">
        <v>115</v>
      </c>
      <c r="B192" s="104" t="s">
        <v>79</v>
      </c>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265"/>
      <c r="AB192" s="110">
        <f t="shared" si="11"/>
        <v>0</v>
      </c>
      <c r="AC192" s="105">
        <v>0</v>
      </c>
      <c r="AD192" s="53"/>
      <c r="AE192" s="48">
        <f t="shared" si="10"/>
        <v>0</v>
      </c>
    </row>
    <row r="193" spans="1:31" x14ac:dyDescent="0.15">
      <c r="A193" s="103" t="s">
        <v>115</v>
      </c>
      <c r="B193" s="104" t="s">
        <v>79</v>
      </c>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265"/>
      <c r="AB193" s="110">
        <f t="shared" si="11"/>
        <v>0</v>
      </c>
      <c r="AC193" s="105">
        <v>0</v>
      </c>
      <c r="AD193" s="53"/>
      <c r="AE193" s="48">
        <f t="shared" si="10"/>
        <v>0</v>
      </c>
    </row>
    <row r="194" spans="1:31" x14ac:dyDescent="0.15">
      <c r="A194" s="103" t="s">
        <v>115</v>
      </c>
      <c r="B194" s="104" t="s">
        <v>79</v>
      </c>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265"/>
      <c r="AB194" s="110">
        <f t="shared" si="11"/>
        <v>0</v>
      </c>
      <c r="AC194" s="105">
        <v>0</v>
      </c>
      <c r="AD194" s="53"/>
      <c r="AE194" s="48">
        <f t="shared" si="10"/>
        <v>0</v>
      </c>
    </row>
    <row r="195" spans="1:31" x14ac:dyDescent="0.15">
      <c r="A195" s="103" t="s">
        <v>115</v>
      </c>
      <c r="B195" s="104" t="s">
        <v>79</v>
      </c>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265"/>
      <c r="AB195" s="110">
        <f t="shared" si="11"/>
        <v>0</v>
      </c>
      <c r="AC195" s="105">
        <v>0</v>
      </c>
      <c r="AD195" s="53"/>
      <c r="AE195" s="48">
        <f t="shared" si="10"/>
        <v>0</v>
      </c>
    </row>
    <row r="196" spans="1:31" x14ac:dyDescent="0.15">
      <c r="A196" s="103" t="s">
        <v>115</v>
      </c>
      <c r="B196" s="104" t="s">
        <v>79</v>
      </c>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265"/>
      <c r="AB196" s="110">
        <f t="shared" si="11"/>
        <v>0</v>
      </c>
      <c r="AC196" s="105">
        <v>0</v>
      </c>
      <c r="AD196" s="53"/>
      <c r="AE196" s="48">
        <f t="shared" si="10"/>
        <v>0</v>
      </c>
    </row>
    <row r="197" spans="1:31" x14ac:dyDescent="0.15">
      <c r="A197" s="103" t="s">
        <v>115</v>
      </c>
      <c r="B197" s="104" t="s">
        <v>79</v>
      </c>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265"/>
      <c r="AB197" s="110">
        <f t="shared" si="11"/>
        <v>0</v>
      </c>
      <c r="AC197" s="105">
        <v>0</v>
      </c>
      <c r="AD197" s="53"/>
      <c r="AE197" s="48">
        <f t="shared" si="10"/>
        <v>0</v>
      </c>
    </row>
    <row r="198" spans="1:31" x14ac:dyDescent="0.15">
      <c r="A198" s="103" t="s">
        <v>115</v>
      </c>
      <c r="B198" s="104" t="s">
        <v>79</v>
      </c>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265"/>
      <c r="AB198" s="110">
        <f t="shared" si="11"/>
        <v>0</v>
      </c>
      <c r="AC198" s="105">
        <v>0</v>
      </c>
      <c r="AD198" s="53"/>
      <c r="AE198" s="48">
        <f t="shared" si="10"/>
        <v>0</v>
      </c>
    </row>
    <row r="199" spans="1:31" x14ac:dyDescent="0.15">
      <c r="A199" s="103" t="s">
        <v>115</v>
      </c>
      <c r="B199" s="104" t="s">
        <v>79</v>
      </c>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265"/>
      <c r="AB199" s="110">
        <f t="shared" si="11"/>
        <v>0</v>
      </c>
      <c r="AC199" s="105">
        <v>0</v>
      </c>
      <c r="AD199" s="53"/>
      <c r="AE199" s="48">
        <f t="shared" si="10"/>
        <v>0</v>
      </c>
    </row>
    <row r="200" spans="1:31" x14ac:dyDescent="0.15">
      <c r="A200" s="103" t="s">
        <v>115</v>
      </c>
      <c r="B200" s="104" t="s">
        <v>79</v>
      </c>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265"/>
      <c r="AB200" s="110">
        <f t="shared" si="11"/>
        <v>0</v>
      </c>
      <c r="AC200" s="105">
        <v>0</v>
      </c>
      <c r="AD200" s="53"/>
      <c r="AE200" s="48">
        <f t="shared" si="10"/>
        <v>0</v>
      </c>
    </row>
    <row r="201" spans="1:31" x14ac:dyDescent="0.15">
      <c r="A201" s="102"/>
      <c r="B201" s="9"/>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43"/>
      <c r="AD201" s="65" t="s">
        <v>84</v>
      </c>
      <c r="AE201" s="13">
        <f>SUM(AE176:AE200)</f>
        <v>0</v>
      </c>
    </row>
    <row r="202" spans="1:31" x14ac:dyDescent="0.15">
      <c r="B202" s="9"/>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43"/>
      <c r="AC202" s="10"/>
      <c r="AD202" s="10"/>
      <c r="AE202" s="11"/>
    </row>
    <row r="203" spans="1:31" x14ac:dyDescent="0.15">
      <c r="A203" s="19"/>
      <c r="B203" s="10"/>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45"/>
      <c r="AC203" s="21"/>
      <c r="AD203" s="21"/>
      <c r="AE203" s="22"/>
    </row>
    <row r="204" spans="1:31" x14ac:dyDescent="0.15">
      <c r="AE204" s="28"/>
    </row>
    <row r="205" spans="1:31" x14ac:dyDescent="0.15">
      <c r="AE205" s="28"/>
    </row>
    <row r="206" spans="1:31" x14ac:dyDescent="0.15">
      <c r="AE206" s="28"/>
    </row>
    <row r="207" spans="1:31" x14ac:dyDescent="0.15">
      <c r="AE207" s="28"/>
    </row>
    <row r="208" spans="1:31" x14ac:dyDescent="0.15">
      <c r="AE208" s="28"/>
    </row>
    <row r="209" spans="31:31" x14ac:dyDescent="0.15">
      <c r="AE209" s="28"/>
    </row>
    <row r="210" spans="31:31" x14ac:dyDescent="0.15">
      <c r="AE210" s="28"/>
    </row>
    <row r="211" spans="31:31" x14ac:dyDescent="0.15">
      <c r="AE211" s="28"/>
    </row>
    <row r="212" spans="31:31" x14ac:dyDescent="0.15">
      <c r="AE212" s="28"/>
    </row>
    <row r="213" spans="31:31" x14ac:dyDescent="0.15">
      <c r="AE213" s="28"/>
    </row>
    <row r="214" spans="31:31" x14ac:dyDescent="0.15">
      <c r="AE214" s="28"/>
    </row>
    <row r="215" spans="31:31" x14ac:dyDescent="0.15">
      <c r="AE215" s="28"/>
    </row>
    <row r="216" spans="31:31" x14ac:dyDescent="0.15">
      <c r="AE216" s="28"/>
    </row>
    <row r="217" spans="31:31" x14ac:dyDescent="0.15">
      <c r="AE217" s="28"/>
    </row>
    <row r="218" spans="31:31" x14ac:dyDescent="0.15">
      <c r="AE218" s="28"/>
    </row>
    <row r="219" spans="31:31" x14ac:dyDescent="0.15">
      <c r="AE219" s="28"/>
    </row>
    <row r="220" spans="31:31" x14ac:dyDescent="0.15">
      <c r="AE220" s="28"/>
    </row>
    <row r="221" spans="31:31" x14ac:dyDescent="0.15">
      <c r="AE221" s="28"/>
    </row>
    <row r="222" spans="31:31" x14ac:dyDescent="0.15">
      <c r="AE222" s="28"/>
    </row>
    <row r="223" spans="31:31" x14ac:dyDescent="0.15">
      <c r="AE223" s="28"/>
    </row>
    <row r="224" spans="31:31" x14ac:dyDescent="0.15">
      <c r="AE224" s="28"/>
    </row>
    <row r="225" spans="31:31" x14ac:dyDescent="0.15">
      <c r="AE225" s="28"/>
    </row>
    <row r="226" spans="31:31" x14ac:dyDescent="0.15">
      <c r="AE226" s="28"/>
    </row>
    <row r="227" spans="31:31" x14ac:dyDescent="0.15">
      <c r="AE227" s="28"/>
    </row>
    <row r="228" spans="31:31" x14ac:dyDescent="0.15">
      <c r="AE228" s="28"/>
    </row>
    <row r="229" spans="31:31" x14ac:dyDescent="0.15">
      <c r="AE229" s="28"/>
    </row>
    <row r="230" spans="31:31" x14ac:dyDescent="0.15">
      <c r="AE230" s="28"/>
    </row>
    <row r="231" spans="31:31" x14ac:dyDescent="0.15">
      <c r="AE231" s="28"/>
    </row>
    <row r="232" spans="31:31" x14ac:dyDescent="0.15">
      <c r="AE232" s="28"/>
    </row>
    <row r="233" spans="31:31" x14ac:dyDescent="0.15">
      <c r="AE233" s="28"/>
    </row>
    <row r="234" spans="31:31" x14ac:dyDescent="0.15">
      <c r="AE234" s="28"/>
    </row>
    <row r="235" spans="31:31" x14ac:dyDescent="0.15">
      <c r="AE235" s="28"/>
    </row>
    <row r="236" spans="31:31" x14ac:dyDescent="0.15">
      <c r="AE236" s="28"/>
    </row>
    <row r="237" spans="31:31" x14ac:dyDescent="0.15">
      <c r="AE237" s="28"/>
    </row>
    <row r="238" spans="31:31" x14ac:dyDescent="0.15">
      <c r="AE238" s="28"/>
    </row>
    <row r="239" spans="31:31" x14ac:dyDescent="0.15">
      <c r="AE239" s="28"/>
    </row>
    <row r="240" spans="31:31" x14ac:dyDescent="0.15">
      <c r="AE240" s="28"/>
    </row>
    <row r="241" spans="31:31" x14ac:dyDescent="0.15">
      <c r="AE241" s="28"/>
    </row>
    <row r="242" spans="31:31" x14ac:dyDescent="0.15">
      <c r="AE242" s="28"/>
    </row>
    <row r="243" spans="31:31" x14ac:dyDescent="0.15">
      <c r="AE243" s="28"/>
    </row>
    <row r="244" spans="31:31" x14ac:dyDescent="0.15">
      <c r="AE244" s="28"/>
    </row>
    <row r="245" spans="31:31" x14ac:dyDescent="0.15">
      <c r="AE245" s="28"/>
    </row>
    <row r="246" spans="31:31" x14ac:dyDescent="0.15">
      <c r="AE246" s="28"/>
    </row>
    <row r="247" spans="31:31" x14ac:dyDescent="0.15">
      <c r="AE247" s="28"/>
    </row>
    <row r="248" spans="31:31" x14ac:dyDescent="0.15">
      <c r="AE248" s="28"/>
    </row>
  </sheetData>
  <sheetProtection password="C923" sheet="1" formatColumns="0"/>
  <phoneticPr fontId="0" type="noConversion"/>
  <hyperlinks>
    <hyperlink ref="A2" location="DRAINAGE!A1" display="DRAINAGE" xr:uid="{00000000-0004-0000-0700-000000000000}"/>
    <hyperlink ref="A3" location="'SRF IMP'!A1" display="SURFACE IMPROVEMENTS" xr:uid="{00000000-0004-0000-0700-000001000000}"/>
    <hyperlink ref="A6" location="TRAFFIC!C20" display="PUBLIC TRAFFIC" xr:uid="{00000000-0004-0000-0700-000002000000}"/>
    <hyperlink ref="A4" location="'WTR&amp;SWR'!A1" display="WATER &amp; WASTEWATER" xr:uid="{00000000-0004-0000-0700-000003000000}"/>
    <hyperlink ref="A5" location="' MISC'!A1" display="MISCELLANEOUS" xr:uid="{00000000-0004-0000-0700-000004000000}"/>
    <hyperlink ref="A7" location="'LANDSCAPE&amp;IRRIG'!A1" display="LANDSCAPE &amp; IRRIGATION" xr:uid="{00000000-0004-0000-0700-000005000000}"/>
    <hyperlink ref="F3" location="REPORT!A1" display="BOND ESTIMATE" xr:uid="{00000000-0004-0000-0700-000006000000}"/>
    <hyperlink ref="A1" location="EARTHWORK!C20" display="EARTHWORK" xr:uid="{00000000-0004-0000-0700-000007000000}"/>
    <hyperlink ref="F7" location="'BOND EST'!D2" display="BOND ESTIMATE" xr:uid="{00000000-0004-0000-0700-000008000000}"/>
    <hyperlink ref="A8" location="'PVT DRAINAGE'!A1" display="'PVT DRAINAGE'!A1" xr:uid="{00000000-0004-0000-0700-000009000000}"/>
  </hyperlinks>
  <printOptions horizontalCentered="1"/>
  <pageMargins left="0.44" right="0.42" top="0.2" bottom="0.8" header="0.17" footer="0.5"/>
  <pageSetup paperSize="3" scale="94" fitToHeight="0" orientation="landscape" blackAndWhite="1" r:id="rId1"/>
  <headerFooter alignWithMargins="0">
    <oddFooter>&amp;L&amp;"Times New Roman,Regular"T:\Engr\1410\Excel\Cost Estimates\Street Improvements\&amp;F&amp;R&amp;"Times New Roman,Regular"&amp;D</oddFooter>
  </headerFooter>
  <rowBreaks count="1" manualBreakCount="1">
    <brk id="130" max="25"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syncVertical="1" syncRef="A18" transitionEvaluation="1" codeName="Sheet11">
    <pageSetUpPr fitToPage="1"/>
  </sheetPr>
  <dimension ref="A1:AF84"/>
  <sheetViews>
    <sheetView showGridLines="0" zoomScale="55" zoomScaleNormal="55" zoomScaleSheetLayoutView="50" workbookViewId="0">
      <pane ySplit="17" topLeftCell="A18" activePane="bottomLeft" state="frozenSplit"/>
      <selection activeCell="C20" sqref="C20"/>
      <selection pane="bottomLeft" activeCell="A21" sqref="A21"/>
    </sheetView>
  </sheetViews>
  <sheetFormatPr defaultColWidth="9.625" defaultRowHeight="15.75" x14ac:dyDescent="0.15"/>
  <cols>
    <col min="1" max="1" width="60.625" style="132" customWidth="1"/>
    <col min="2" max="10" width="10.625" style="132" customWidth="1"/>
    <col min="11" max="25" width="10.625" style="132" hidden="1" customWidth="1"/>
    <col min="26" max="26" width="17.375" style="132" hidden="1" customWidth="1"/>
    <col min="27" max="27" width="10.625" style="132" customWidth="1"/>
    <col min="28" max="28" width="20.625" style="132" customWidth="1"/>
    <col min="29" max="29" width="12.375" style="132" bestFit="1" customWidth="1"/>
    <col min="30" max="30" width="1.625" style="132" customWidth="1"/>
    <col min="31" max="31" width="20.625" style="132" customWidth="1"/>
    <col min="32" max="32" width="3.625" style="132" customWidth="1"/>
    <col min="33" max="16384" width="9.625" style="132"/>
  </cols>
  <sheetData>
    <row r="1" spans="1:32" s="42" customFormat="1" ht="20.100000000000001" customHeight="1" x14ac:dyDescent="0.15">
      <c r="A1" s="148" t="s">
        <v>143</v>
      </c>
      <c r="T1" s="68"/>
    </row>
    <row r="2" spans="1:32" s="42" customFormat="1" ht="20.100000000000001" customHeight="1" x14ac:dyDescent="0.15">
      <c r="A2" s="148" t="s">
        <v>420</v>
      </c>
      <c r="T2" s="68"/>
    </row>
    <row r="3" spans="1:32" s="42" customFormat="1" ht="20.100000000000001" customHeight="1" x14ac:dyDescent="0.15">
      <c r="A3" s="148" t="s">
        <v>421</v>
      </c>
      <c r="F3" s="130" t="s">
        <v>258</v>
      </c>
      <c r="T3" s="68"/>
      <c r="AB3" s="183"/>
    </row>
    <row r="4" spans="1:32" s="42" customFormat="1" ht="20.100000000000001" customHeight="1" x14ac:dyDescent="0.15">
      <c r="A4" s="148" t="s">
        <v>422</v>
      </c>
      <c r="T4" s="68"/>
      <c r="AB4" s="148"/>
    </row>
    <row r="5" spans="1:32" s="42" customFormat="1" ht="20.100000000000001" customHeight="1" x14ac:dyDescent="0.15">
      <c r="A5" s="148" t="s">
        <v>423</v>
      </c>
      <c r="D5" s="58"/>
      <c r="E5" s="58"/>
      <c r="F5" s="58"/>
      <c r="G5" s="58"/>
      <c r="I5" s="58"/>
      <c r="J5" s="58"/>
      <c r="K5" s="58"/>
      <c r="L5" s="58"/>
      <c r="M5" s="58"/>
      <c r="N5" s="58"/>
      <c r="O5" s="58"/>
      <c r="P5" s="58"/>
      <c r="Q5" s="58"/>
      <c r="R5" s="58"/>
      <c r="S5" s="58"/>
      <c r="T5" s="68"/>
      <c r="U5" s="58"/>
      <c r="V5" s="58"/>
      <c r="W5" s="58"/>
      <c r="X5" s="58"/>
      <c r="Y5" s="58"/>
      <c r="Z5" s="58"/>
      <c r="AF5" s="58"/>
    </row>
    <row r="6" spans="1:32" s="42" customFormat="1" ht="20.100000000000001" customHeight="1" x14ac:dyDescent="0.15">
      <c r="A6" s="148" t="s">
        <v>424</v>
      </c>
      <c r="D6" s="58"/>
      <c r="E6" s="58"/>
      <c r="F6" s="58"/>
      <c r="G6" s="58"/>
      <c r="H6" s="58"/>
      <c r="I6" s="58"/>
      <c r="J6" s="58"/>
      <c r="K6" s="58"/>
      <c r="L6" s="58"/>
      <c r="M6" s="58"/>
      <c r="N6" s="58"/>
      <c r="O6" s="58"/>
      <c r="P6" s="58"/>
      <c r="Q6" s="58"/>
      <c r="R6" s="58"/>
      <c r="S6" s="58"/>
      <c r="T6" s="68"/>
      <c r="U6" s="58"/>
      <c r="V6" s="58"/>
      <c r="W6" s="58"/>
      <c r="X6" s="58"/>
      <c r="Y6" s="58"/>
      <c r="Z6" s="58"/>
      <c r="AA6" s="58"/>
      <c r="AB6" s="57"/>
      <c r="AC6" s="58"/>
      <c r="AD6" s="58"/>
      <c r="AF6" s="58"/>
    </row>
    <row r="7" spans="1:32" s="42" customFormat="1" ht="20.100000000000001" customHeight="1" x14ac:dyDescent="0.15">
      <c r="A7" s="148" t="s">
        <v>159</v>
      </c>
      <c r="D7" s="58"/>
      <c r="E7" s="58"/>
      <c r="F7" s="130" t="s">
        <v>23</v>
      </c>
      <c r="G7" s="58"/>
      <c r="H7" s="58"/>
      <c r="I7" s="58"/>
      <c r="J7" s="58"/>
      <c r="K7" s="58"/>
      <c r="L7" s="58"/>
      <c r="M7" s="58"/>
      <c r="N7" s="58"/>
      <c r="O7" s="58"/>
      <c r="P7" s="58"/>
      <c r="Q7" s="58"/>
      <c r="R7" s="58"/>
      <c r="S7" s="58"/>
      <c r="T7" s="58"/>
      <c r="U7" s="58"/>
      <c r="V7" s="58"/>
      <c r="W7" s="58"/>
      <c r="X7" s="58"/>
      <c r="Y7" s="58"/>
      <c r="Z7" s="58"/>
      <c r="AA7" s="58"/>
      <c r="AB7" s="57"/>
      <c r="AC7" s="58"/>
      <c r="AD7" s="58"/>
      <c r="AF7" s="58"/>
    </row>
    <row r="8" spans="1:32" x14ac:dyDescent="0.15">
      <c r="A8" s="148" t="s">
        <v>479</v>
      </c>
      <c r="D8" s="1"/>
      <c r="E8" s="1"/>
      <c r="F8" s="1"/>
      <c r="G8" s="1"/>
      <c r="H8" s="1"/>
      <c r="I8" s="1"/>
      <c r="J8" s="1"/>
      <c r="K8" s="1"/>
      <c r="L8" s="1"/>
      <c r="M8" s="1"/>
      <c r="N8" s="1"/>
      <c r="O8" s="1"/>
      <c r="P8" s="1"/>
      <c r="Q8" s="1"/>
      <c r="R8" s="1"/>
      <c r="T8" s="1"/>
      <c r="U8" s="1"/>
      <c r="V8" s="1"/>
      <c r="W8" s="1"/>
      <c r="X8" s="1"/>
      <c r="Y8" s="1"/>
      <c r="Z8" s="1"/>
      <c r="AA8" s="1"/>
      <c r="AB8" s="38"/>
      <c r="AC8" s="1"/>
      <c r="AD8" s="1"/>
      <c r="AE8" s="2"/>
      <c r="AF8" s="1"/>
    </row>
    <row r="9" spans="1:32" ht="20.25" x14ac:dyDescent="0.15">
      <c r="A9" s="148"/>
      <c r="H9" s="134"/>
      <c r="AC9"/>
    </row>
    <row r="10" spans="1:32" ht="20.25" x14ac:dyDescent="0.15">
      <c r="F10" s="128" t="s">
        <v>440</v>
      </c>
      <c r="H10" s="134"/>
    </row>
    <row r="12" spans="1:32" ht="20.25" x14ac:dyDescent="0.15">
      <c r="F12" s="29" t="str">
        <f>EARTHWORK!F12</f>
        <v>QUANTITY INPUT</v>
      </c>
    </row>
    <row r="13" spans="1:32" x14ac:dyDescent="0.15">
      <c r="AD13" s="79" t="s">
        <v>148</v>
      </c>
      <c r="AE13" s="135">
        <f>AE59</f>
        <v>0</v>
      </c>
    </row>
    <row r="14" spans="1:32" ht="20.25" x14ac:dyDescent="0.15">
      <c r="F14" s="76" t="str">
        <f>'BOND EST'!C2</f>
        <v>PROJECT NAME</v>
      </c>
    </row>
    <row r="15" spans="1:32" x14ac:dyDescent="0.15">
      <c r="C15" s="120"/>
    </row>
    <row r="16" spans="1:32" x14ac:dyDescent="0.15">
      <c r="B16" s="136"/>
      <c r="C16" s="39" t="str">
        <f>REPORT!D16</f>
        <v>SHEET</v>
      </c>
      <c r="D16" s="39" t="str">
        <f>REPORT!E16</f>
        <v>SHEET</v>
      </c>
      <c r="E16" s="39" t="str">
        <f>REPORT!F16</f>
        <v>SHEET</v>
      </c>
      <c r="F16" s="39" t="str">
        <f>REPORT!G16</f>
        <v>SHEET</v>
      </c>
      <c r="G16" s="39" t="str">
        <f>REPORT!H16</f>
        <v>SHEET</v>
      </c>
      <c r="H16" s="39" t="str">
        <f>REPORT!I16</f>
        <v>SHEET</v>
      </c>
      <c r="I16" s="39" t="str">
        <f>REPORT!J16</f>
        <v>SHEET</v>
      </c>
      <c r="J16" s="39" t="str">
        <f>REPORT!K16</f>
        <v>SHEET</v>
      </c>
      <c r="K16" s="39" t="str">
        <f>REPORT!L16</f>
        <v>SHEET</v>
      </c>
      <c r="L16" s="39" t="str">
        <f>REPORT!M16</f>
        <v>SHEET</v>
      </c>
      <c r="M16" s="39" t="str">
        <f>REPORT!N16</f>
        <v>SHEET</v>
      </c>
      <c r="N16" s="39" t="str">
        <f>REPORT!O16</f>
        <v>SHEET</v>
      </c>
      <c r="O16" s="39" t="str">
        <f>REPORT!P16</f>
        <v>SHEET</v>
      </c>
      <c r="P16" s="39" t="str">
        <f>REPORT!Q16</f>
        <v>SHEET</v>
      </c>
      <c r="Q16" s="39" t="str">
        <f>REPORT!R16</f>
        <v>SHEET</v>
      </c>
      <c r="R16" s="39" t="str">
        <f>REPORT!S16</f>
        <v>SHEET</v>
      </c>
      <c r="S16" s="39" t="str">
        <f>REPORT!T16</f>
        <v>SHEET</v>
      </c>
      <c r="T16" s="39" t="str">
        <f>REPORT!U16</f>
        <v>SHEET</v>
      </c>
      <c r="U16" s="39" t="str">
        <f>REPORT!V16</f>
        <v>SHEET</v>
      </c>
      <c r="V16" s="39" t="str">
        <f>REPORT!W16</f>
        <v>SHEET</v>
      </c>
      <c r="W16" s="39" t="str">
        <f>REPORT!X16</f>
        <v>SHEET</v>
      </c>
      <c r="X16" s="39" t="str">
        <f>REPORT!Y16</f>
        <v>SHEET</v>
      </c>
      <c r="Y16" s="39" t="str">
        <f>REPORT!Z16</f>
        <v>SHEET</v>
      </c>
      <c r="Z16" s="39" t="s">
        <v>272</v>
      </c>
      <c r="AA16" s="39" t="str">
        <f>REPORT!AA16</f>
        <v>LUMP</v>
      </c>
      <c r="AB16" s="39" t="str">
        <f>REPORT!AC16</f>
        <v>TOTAL</v>
      </c>
      <c r="AC16" s="30" t="s">
        <v>2</v>
      </c>
      <c r="AD16" s="32"/>
      <c r="AE16" s="33" t="s">
        <v>1</v>
      </c>
    </row>
    <row r="17" spans="1:31" x14ac:dyDescent="0.15">
      <c r="A17" s="46" t="s">
        <v>0</v>
      </c>
      <c r="B17" s="40" t="s">
        <v>2</v>
      </c>
      <c r="C17" s="40">
        <f>REPORT!D17</f>
        <v>2</v>
      </c>
      <c r="D17" s="40">
        <f>REPORT!E17</f>
        <v>3</v>
      </c>
      <c r="E17" s="40">
        <f>REPORT!F17</f>
        <v>4</v>
      </c>
      <c r="F17" s="40">
        <f>REPORT!G17</f>
        <v>5</v>
      </c>
      <c r="G17" s="40">
        <f>REPORT!H17</f>
        <v>6</v>
      </c>
      <c r="H17" s="40">
        <f>REPORT!I17</f>
        <v>7</v>
      </c>
      <c r="I17" s="40">
        <f>REPORT!J17</f>
        <v>8</v>
      </c>
      <c r="J17" s="40">
        <f>REPORT!K17</f>
        <v>9</v>
      </c>
      <c r="K17" s="40">
        <f>REPORT!L17</f>
        <v>10</v>
      </c>
      <c r="L17" s="40">
        <f>REPORT!M17</f>
        <v>11</v>
      </c>
      <c r="M17" s="40">
        <f>REPORT!N17</f>
        <v>12</v>
      </c>
      <c r="N17" s="40">
        <f>REPORT!O17</f>
        <v>13</v>
      </c>
      <c r="O17" s="40">
        <f>REPORT!P17</f>
        <v>14</v>
      </c>
      <c r="P17" s="40">
        <f>REPORT!Q17</f>
        <v>15</v>
      </c>
      <c r="Q17" s="40">
        <f>REPORT!R17</f>
        <v>16</v>
      </c>
      <c r="R17" s="40">
        <f>REPORT!S17</f>
        <v>17</v>
      </c>
      <c r="S17" s="40">
        <f>REPORT!T17</f>
        <v>18</v>
      </c>
      <c r="T17" s="40">
        <f>REPORT!U17</f>
        <v>19</v>
      </c>
      <c r="U17" s="40">
        <f>REPORT!V17</f>
        <v>20</v>
      </c>
      <c r="V17" s="40">
        <f>REPORT!W17</f>
        <v>21</v>
      </c>
      <c r="W17" s="40">
        <f>REPORT!X17</f>
        <v>22</v>
      </c>
      <c r="X17" s="40">
        <f>REPORT!Y17</f>
        <v>23</v>
      </c>
      <c r="Y17" s="40">
        <f>REPORT!Z17</f>
        <v>24</v>
      </c>
      <c r="Z17" s="40" t="s">
        <v>271</v>
      </c>
      <c r="AA17" s="40" t="str">
        <f>REPORT!AA17</f>
        <v>SUM</v>
      </c>
      <c r="AB17" s="40" t="str">
        <f>REPORT!AC17</f>
        <v>QUANTITY</v>
      </c>
      <c r="AC17" s="31" t="s">
        <v>4</v>
      </c>
      <c r="AD17" s="34"/>
      <c r="AE17" s="35" t="s">
        <v>5</v>
      </c>
    </row>
    <row r="18" spans="1:31"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41"/>
      <c r="AC18" s="3"/>
      <c r="AD18" s="3"/>
      <c r="AE18" s="3"/>
    </row>
    <row r="19" spans="1:31" x14ac:dyDescent="0.15">
      <c r="A19" s="23" t="s">
        <v>441</v>
      </c>
      <c r="B19" s="24"/>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44"/>
      <c r="AC19" s="25"/>
      <c r="AD19" s="25"/>
      <c r="AE19" s="26"/>
    </row>
    <row r="20" spans="1:31" ht="16.5" customHeight="1" x14ac:dyDescent="0.15">
      <c r="A20" s="27" t="s">
        <v>127</v>
      </c>
      <c r="B20" s="111" t="s">
        <v>15</v>
      </c>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265"/>
      <c r="AB20" s="110">
        <f>SUM(C20:Y20)</f>
        <v>0</v>
      </c>
      <c r="AC20" s="6">
        <v>352</v>
      </c>
      <c r="AD20" s="54"/>
      <c r="AE20" s="48">
        <f>(AB20*AC20)*(1+Z20/100)+AA20</f>
        <v>0</v>
      </c>
    </row>
    <row r="21" spans="1:31" ht="16.5" customHeight="1" x14ac:dyDescent="0.15">
      <c r="A21" s="27" t="s">
        <v>128</v>
      </c>
      <c r="B21" s="111" t="s">
        <v>15</v>
      </c>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265"/>
      <c r="AB21" s="110">
        <f t="shared" ref="AB21:AB58" si="0">SUM(C21:Y21)</f>
        <v>0</v>
      </c>
      <c r="AC21" s="6">
        <v>320</v>
      </c>
      <c r="AD21" s="54"/>
      <c r="AE21" s="48">
        <f t="shared" ref="AE21:AE58" si="1">(AB21*AC21)*(1+Z21/100)+AA21</f>
        <v>0</v>
      </c>
    </row>
    <row r="22" spans="1:31" ht="16.5" customHeight="1" x14ac:dyDescent="0.15">
      <c r="A22" s="27" t="s">
        <v>129</v>
      </c>
      <c r="B22" s="111" t="s">
        <v>7</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265"/>
      <c r="AB22" s="110">
        <f t="shared" si="0"/>
        <v>0</v>
      </c>
      <c r="AC22" s="6">
        <v>47104</v>
      </c>
      <c r="AD22" s="54"/>
      <c r="AE22" s="48">
        <f t="shared" si="1"/>
        <v>0</v>
      </c>
    </row>
    <row r="23" spans="1:31" ht="16.5" customHeight="1" x14ac:dyDescent="0.15">
      <c r="A23" s="27" t="s">
        <v>130</v>
      </c>
      <c r="B23" s="111" t="s">
        <v>168</v>
      </c>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265"/>
      <c r="AB23" s="110">
        <f t="shared" si="0"/>
        <v>0</v>
      </c>
      <c r="AC23" s="6">
        <v>39.68</v>
      </c>
      <c r="AD23" s="54"/>
      <c r="AE23" s="48">
        <f t="shared" si="1"/>
        <v>0</v>
      </c>
    </row>
    <row r="24" spans="1:31" ht="16.5" customHeight="1" x14ac:dyDescent="0.15">
      <c r="A24" s="27" t="s">
        <v>131</v>
      </c>
      <c r="B24" s="111" t="s">
        <v>6</v>
      </c>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265"/>
      <c r="AB24" s="110">
        <f t="shared" si="0"/>
        <v>0</v>
      </c>
      <c r="AC24" s="6">
        <v>16</v>
      </c>
      <c r="AD24" s="54"/>
      <c r="AE24" s="48">
        <f t="shared" si="1"/>
        <v>0</v>
      </c>
    </row>
    <row r="25" spans="1:31" ht="16.5" customHeight="1" x14ac:dyDescent="0.15">
      <c r="A25" s="27" t="s">
        <v>132</v>
      </c>
      <c r="B25" s="111" t="s">
        <v>6</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265"/>
      <c r="AB25" s="110">
        <f t="shared" si="0"/>
        <v>0</v>
      </c>
      <c r="AC25" s="6">
        <v>17.920000000000002</v>
      </c>
      <c r="AD25" s="54"/>
      <c r="AE25" s="48">
        <f t="shared" si="1"/>
        <v>0</v>
      </c>
    </row>
    <row r="26" spans="1:31" ht="16.5" customHeight="1" x14ac:dyDescent="0.15">
      <c r="A26" s="27" t="s">
        <v>133</v>
      </c>
      <c r="B26" s="111" t="s">
        <v>6</v>
      </c>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265"/>
      <c r="AB26" s="110">
        <f t="shared" si="0"/>
        <v>0</v>
      </c>
      <c r="AC26" s="6">
        <v>20.48</v>
      </c>
      <c r="AD26" s="54"/>
      <c r="AE26" s="48">
        <f t="shared" si="1"/>
        <v>0</v>
      </c>
    </row>
    <row r="27" spans="1:31" x14ac:dyDescent="0.15">
      <c r="A27" s="18" t="s">
        <v>396</v>
      </c>
      <c r="B27" s="108" t="s">
        <v>6</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265"/>
      <c r="AB27" s="110">
        <f t="shared" si="0"/>
        <v>0</v>
      </c>
      <c r="AC27" s="7">
        <v>38.4</v>
      </c>
      <c r="AD27" s="53"/>
      <c r="AE27" s="48">
        <f t="shared" si="1"/>
        <v>0</v>
      </c>
    </row>
    <row r="28" spans="1:31" x14ac:dyDescent="0.15">
      <c r="A28" s="18" t="s">
        <v>135</v>
      </c>
      <c r="B28" s="108" t="s">
        <v>7</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265"/>
      <c r="AB28" s="110">
        <f t="shared" si="0"/>
        <v>0</v>
      </c>
      <c r="AC28" s="7">
        <v>307.2</v>
      </c>
      <c r="AD28" s="53"/>
      <c r="AE28" s="48">
        <f t="shared" si="1"/>
        <v>0</v>
      </c>
    </row>
    <row r="29" spans="1:31" x14ac:dyDescent="0.15">
      <c r="A29" s="18" t="s">
        <v>134</v>
      </c>
      <c r="B29" s="108" t="s">
        <v>7</v>
      </c>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265"/>
      <c r="AB29" s="110">
        <f t="shared" si="0"/>
        <v>0</v>
      </c>
      <c r="AC29" s="7">
        <v>576</v>
      </c>
      <c r="AD29" s="53"/>
      <c r="AE29" s="48">
        <f t="shared" si="1"/>
        <v>0</v>
      </c>
    </row>
    <row r="30" spans="1:31" x14ac:dyDescent="0.15">
      <c r="A30" s="18" t="s">
        <v>136</v>
      </c>
      <c r="B30" s="108" t="s">
        <v>7</v>
      </c>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265"/>
      <c r="AB30" s="110">
        <f t="shared" si="0"/>
        <v>0</v>
      </c>
      <c r="AC30" s="7">
        <v>70.400000000000006</v>
      </c>
      <c r="AD30" s="53"/>
      <c r="AE30" s="48">
        <f t="shared" si="1"/>
        <v>0</v>
      </c>
    </row>
    <row r="31" spans="1:31" x14ac:dyDescent="0.15">
      <c r="A31" s="18" t="s">
        <v>137</v>
      </c>
      <c r="B31" s="108" t="s">
        <v>6</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265"/>
      <c r="AB31" s="110">
        <f t="shared" si="0"/>
        <v>0</v>
      </c>
      <c r="AC31" s="7">
        <v>5.12</v>
      </c>
      <c r="AD31" s="53"/>
      <c r="AE31" s="48">
        <f t="shared" si="1"/>
        <v>0</v>
      </c>
    </row>
    <row r="32" spans="1:31" x14ac:dyDescent="0.15">
      <c r="A32" s="123" t="s">
        <v>179</v>
      </c>
      <c r="B32" s="108" t="s">
        <v>6</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265"/>
      <c r="AB32" s="110">
        <f t="shared" si="0"/>
        <v>0</v>
      </c>
      <c r="AC32" s="7">
        <v>14.34</v>
      </c>
      <c r="AD32" s="53"/>
      <c r="AE32" s="48">
        <f t="shared" si="1"/>
        <v>0</v>
      </c>
    </row>
    <row r="33" spans="1:31" x14ac:dyDescent="0.15">
      <c r="A33" s="123" t="s">
        <v>180</v>
      </c>
      <c r="B33" s="108" t="s">
        <v>6</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265"/>
      <c r="AB33" s="110">
        <f t="shared" si="0"/>
        <v>0</v>
      </c>
      <c r="AC33" s="7">
        <v>22.27</v>
      </c>
      <c r="AD33" s="53"/>
      <c r="AE33" s="48">
        <f t="shared" si="1"/>
        <v>0</v>
      </c>
    </row>
    <row r="34" spans="1:31" x14ac:dyDescent="0.15">
      <c r="A34" s="123" t="s">
        <v>181</v>
      </c>
      <c r="B34" s="108" t="s">
        <v>6</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265"/>
      <c r="AB34" s="110">
        <f t="shared" si="0"/>
        <v>0</v>
      </c>
      <c r="AC34" s="7">
        <v>32</v>
      </c>
      <c r="AD34" s="53"/>
      <c r="AE34" s="48">
        <f t="shared" si="1"/>
        <v>0</v>
      </c>
    </row>
    <row r="35" spans="1:31" x14ac:dyDescent="0.15">
      <c r="A35" s="18" t="s">
        <v>138</v>
      </c>
      <c r="B35" s="108" t="s">
        <v>7</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265"/>
      <c r="AB35" s="110">
        <f t="shared" si="0"/>
        <v>0</v>
      </c>
      <c r="AC35" s="7">
        <v>1024</v>
      </c>
      <c r="AD35" s="53"/>
      <c r="AE35" s="48">
        <f t="shared" si="1"/>
        <v>0</v>
      </c>
    </row>
    <row r="36" spans="1:31" x14ac:dyDescent="0.15">
      <c r="A36" s="18" t="s">
        <v>139</v>
      </c>
      <c r="B36" s="108" t="s">
        <v>15</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265"/>
      <c r="AB36" s="110">
        <f t="shared" si="0"/>
        <v>0</v>
      </c>
      <c r="AC36" s="7">
        <v>37.950000000000003</v>
      </c>
      <c r="AD36" s="53"/>
      <c r="AE36" s="48">
        <f t="shared" si="1"/>
        <v>0</v>
      </c>
    </row>
    <row r="37" spans="1:31" x14ac:dyDescent="0.15">
      <c r="A37" s="18" t="s">
        <v>140</v>
      </c>
      <c r="B37" s="108" t="s">
        <v>168</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265"/>
      <c r="AB37" s="110">
        <f t="shared" si="0"/>
        <v>0</v>
      </c>
      <c r="AC37" s="7">
        <v>864</v>
      </c>
      <c r="AD37" s="53"/>
      <c r="AE37" s="48">
        <f t="shared" si="1"/>
        <v>0</v>
      </c>
    </row>
    <row r="38" spans="1:31" x14ac:dyDescent="0.15">
      <c r="A38" s="18" t="s">
        <v>141</v>
      </c>
      <c r="B38" s="108" t="s">
        <v>15</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265"/>
      <c r="AB38" s="110">
        <f t="shared" si="0"/>
        <v>0</v>
      </c>
      <c r="AC38" s="7">
        <v>28.16</v>
      </c>
      <c r="AD38" s="55"/>
      <c r="AE38" s="48">
        <f t="shared" si="1"/>
        <v>0</v>
      </c>
    </row>
    <row r="39" spans="1:31" x14ac:dyDescent="0.15">
      <c r="A39" s="18" t="s">
        <v>147</v>
      </c>
      <c r="B39" s="108" t="s">
        <v>15</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265"/>
      <c r="AB39" s="110">
        <f t="shared" si="0"/>
        <v>0</v>
      </c>
      <c r="AC39" s="7">
        <v>32</v>
      </c>
      <c r="AD39" s="53"/>
      <c r="AE39" s="48">
        <f t="shared" si="1"/>
        <v>0</v>
      </c>
    </row>
    <row r="40" spans="1:31" x14ac:dyDescent="0.15">
      <c r="A40" s="18" t="s">
        <v>203</v>
      </c>
      <c r="B40" s="108" t="s">
        <v>7</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265"/>
      <c r="AB40" s="110">
        <f t="shared" si="0"/>
        <v>0</v>
      </c>
      <c r="AC40" s="7">
        <v>192</v>
      </c>
      <c r="AD40" s="53"/>
      <c r="AE40" s="48">
        <f t="shared" si="1"/>
        <v>0</v>
      </c>
    </row>
    <row r="41" spans="1:31" x14ac:dyDescent="0.15">
      <c r="A41" s="316" t="s">
        <v>324</v>
      </c>
      <c r="B41" s="317" t="s">
        <v>6</v>
      </c>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265"/>
      <c r="AB41" s="110">
        <f t="shared" si="0"/>
        <v>0</v>
      </c>
      <c r="AC41" s="318">
        <v>4</v>
      </c>
      <c r="AD41" s="53"/>
      <c r="AE41" s="48">
        <f t="shared" si="1"/>
        <v>0</v>
      </c>
    </row>
    <row r="42" spans="1:31" x14ac:dyDescent="0.15">
      <c r="A42" s="103" t="s">
        <v>115</v>
      </c>
      <c r="B42" s="109" t="s">
        <v>79</v>
      </c>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265"/>
      <c r="AB42" s="110">
        <f t="shared" si="0"/>
        <v>0</v>
      </c>
      <c r="AC42" s="105">
        <v>0</v>
      </c>
      <c r="AD42" s="53"/>
      <c r="AE42" s="48">
        <f t="shared" si="1"/>
        <v>0</v>
      </c>
    </row>
    <row r="43" spans="1:31" x14ac:dyDescent="0.15">
      <c r="A43" s="103" t="s">
        <v>115</v>
      </c>
      <c r="B43" s="109" t="s">
        <v>79</v>
      </c>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265"/>
      <c r="AB43" s="110">
        <f t="shared" si="0"/>
        <v>0</v>
      </c>
      <c r="AC43" s="105">
        <v>0</v>
      </c>
      <c r="AD43" s="53"/>
      <c r="AE43" s="48">
        <f t="shared" si="1"/>
        <v>0</v>
      </c>
    </row>
    <row r="44" spans="1:31" x14ac:dyDescent="0.15">
      <c r="A44" s="103" t="s">
        <v>115</v>
      </c>
      <c r="B44" s="109" t="s">
        <v>79</v>
      </c>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265"/>
      <c r="AB44" s="110">
        <f t="shared" si="0"/>
        <v>0</v>
      </c>
      <c r="AC44" s="105">
        <v>0</v>
      </c>
      <c r="AD44" s="53"/>
      <c r="AE44" s="48">
        <f t="shared" si="1"/>
        <v>0</v>
      </c>
    </row>
    <row r="45" spans="1:31" x14ac:dyDescent="0.15">
      <c r="A45" s="103" t="s">
        <v>115</v>
      </c>
      <c r="B45" s="109" t="s">
        <v>79</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265"/>
      <c r="AB45" s="110">
        <f t="shared" si="0"/>
        <v>0</v>
      </c>
      <c r="AC45" s="105">
        <v>0</v>
      </c>
      <c r="AD45" s="53"/>
      <c r="AE45" s="48">
        <f t="shared" si="1"/>
        <v>0</v>
      </c>
    </row>
    <row r="46" spans="1:31" x14ac:dyDescent="0.15">
      <c r="A46" s="103" t="s">
        <v>115</v>
      </c>
      <c r="B46" s="109" t="s">
        <v>79</v>
      </c>
      <c r="C46" s="162"/>
      <c r="D46" s="162"/>
      <c r="E46" s="162"/>
      <c r="F46" s="162"/>
      <c r="G46" s="162"/>
      <c r="H46" s="162"/>
      <c r="I46" s="162"/>
      <c r="J46" s="162"/>
      <c r="K46" s="162"/>
      <c r="L46" s="162"/>
      <c r="M46" s="162"/>
      <c r="N46" s="162"/>
      <c r="O46" s="162"/>
      <c r="P46" s="162"/>
      <c r="Q46" s="162"/>
      <c r="R46" s="162"/>
      <c r="S46" s="162"/>
      <c r="T46" s="162"/>
      <c r="U46" s="162"/>
      <c r="V46" s="162"/>
      <c r="W46" s="162"/>
      <c r="X46" s="162"/>
      <c r="Y46" s="162"/>
      <c r="Z46" s="162"/>
      <c r="AA46" s="265"/>
      <c r="AB46" s="110">
        <f t="shared" si="0"/>
        <v>0</v>
      </c>
      <c r="AC46" s="105">
        <v>0</v>
      </c>
      <c r="AD46" s="53"/>
      <c r="AE46" s="48">
        <f t="shared" si="1"/>
        <v>0</v>
      </c>
    </row>
    <row r="47" spans="1:31" x14ac:dyDescent="0.15">
      <c r="A47" s="103" t="s">
        <v>115</v>
      </c>
      <c r="B47" s="109" t="s">
        <v>79</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265"/>
      <c r="AB47" s="110">
        <f t="shared" si="0"/>
        <v>0</v>
      </c>
      <c r="AC47" s="105">
        <v>0</v>
      </c>
      <c r="AD47" s="53"/>
      <c r="AE47" s="48">
        <f t="shared" si="1"/>
        <v>0</v>
      </c>
    </row>
    <row r="48" spans="1:31" x14ac:dyDescent="0.15">
      <c r="A48" s="103" t="s">
        <v>115</v>
      </c>
      <c r="B48" s="109" t="s">
        <v>79</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265"/>
      <c r="AB48" s="110">
        <f t="shared" si="0"/>
        <v>0</v>
      </c>
      <c r="AC48" s="105">
        <v>0</v>
      </c>
      <c r="AD48" s="53"/>
      <c r="AE48" s="48">
        <f t="shared" si="1"/>
        <v>0</v>
      </c>
    </row>
    <row r="49" spans="1:31" x14ac:dyDescent="0.15">
      <c r="A49" s="103" t="s">
        <v>115</v>
      </c>
      <c r="B49" s="109" t="s">
        <v>79</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265"/>
      <c r="AB49" s="110">
        <f t="shared" si="0"/>
        <v>0</v>
      </c>
      <c r="AC49" s="105">
        <v>0</v>
      </c>
      <c r="AD49" s="53"/>
      <c r="AE49" s="48">
        <f t="shared" si="1"/>
        <v>0</v>
      </c>
    </row>
    <row r="50" spans="1:31" x14ac:dyDescent="0.15">
      <c r="A50" s="103" t="s">
        <v>115</v>
      </c>
      <c r="B50" s="109" t="s">
        <v>79</v>
      </c>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265"/>
      <c r="AB50" s="110">
        <f t="shared" si="0"/>
        <v>0</v>
      </c>
      <c r="AC50" s="105">
        <v>0</v>
      </c>
      <c r="AD50" s="53"/>
      <c r="AE50" s="48">
        <f t="shared" si="1"/>
        <v>0</v>
      </c>
    </row>
    <row r="51" spans="1:31" x14ac:dyDescent="0.15">
      <c r="A51" s="103" t="s">
        <v>115</v>
      </c>
      <c r="B51" s="109" t="s">
        <v>79</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265"/>
      <c r="AB51" s="110">
        <f t="shared" si="0"/>
        <v>0</v>
      </c>
      <c r="AC51" s="105">
        <v>0</v>
      </c>
      <c r="AD51" s="53"/>
      <c r="AE51" s="48">
        <f t="shared" si="1"/>
        <v>0</v>
      </c>
    </row>
    <row r="52" spans="1:31" x14ac:dyDescent="0.15">
      <c r="A52" s="103" t="s">
        <v>115</v>
      </c>
      <c r="B52" s="109" t="s">
        <v>79</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265"/>
      <c r="AB52" s="110">
        <f t="shared" si="0"/>
        <v>0</v>
      </c>
      <c r="AC52" s="105">
        <v>0</v>
      </c>
      <c r="AD52" s="53"/>
      <c r="AE52" s="48">
        <f t="shared" si="1"/>
        <v>0</v>
      </c>
    </row>
    <row r="53" spans="1:31" x14ac:dyDescent="0.15">
      <c r="A53" s="103" t="s">
        <v>115</v>
      </c>
      <c r="B53" s="109" t="s">
        <v>79</v>
      </c>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265"/>
      <c r="AB53" s="110">
        <f t="shared" si="0"/>
        <v>0</v>
      </c>
      <c r="AC53" s="105">
        <v>0</v>
      </c>
      <c r="AD53" s="53"/>
      <c r="AE53" s="48">
        <f t="shared" si="1"/>
        <v>0</v>
      </c>
    </row>
    <row r="54" spans="1:31" x14ac:dyDescent="0.15">
      <c r="A54" s="103" t="s">
        <v>115</v>
      </c>
      <c r="B54" s="109" t="s">
        <v>79</v>
      </c>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265"/>
      <c r="AB54" s="110">
        <f t="shared" si="0"/>
        <v>0</v>
      </c>
      <c r="AC54" s="105">
        <v>0</v>
      </c>
      <c r="AD54" s="53"/>
      <c r="AE54" s="48">
        <f t="shared" si="1"/>
        <v>0</v>
      </c>
    </row>
    <row r="55" spans="1:31" x14ac:dyDescent="0.15">
      <c r="A55" s="103" t="s">
        <v>115</v>
      </c>
      <c r="B55" s="109" t="s">
        <v>79</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265"/>
      <c r="AB55" s="110">
        <f t="shared" si="0"/>
        <v>0</v>
      </c>
      <c r="AC55" s="105">
        <v>0</v>
      </c>
      <c r="AD55" s="53"/>
      <c r="AE55" s="48">
        <f t="shared" si="1"/>
        <v>0</v>
      </c>
    </row>
    <row r="56" spans="1:31" x14ac:dyDescent="0.15">
      <c r="A56" s="103" t="s">
        <v>115</v>
      </c>
      <c r="B56" s="109" t="s">
        <v>79</v>
      </c>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265"/>
      <c r="AB56" s="110">
        <f t="shared" si="0"/>
        <v>0</v>
      </c>
      <c r="AC56" s="105">
        <v>0</v>
      </c>
      <c r="AD56" s="53"/>
      <c r="AE56" s="48">
        <f t="shared" si="1"/>
        <v>0</v>
      </c>
    </row>
    <row r="57" spans="1:31" x14ac:dyDescent="0.15">
      <c r="A57" s="103" t="s">
        <v>115</v>
      </c>
      <c r="B57" s="109" t="s">
        <v>79</v>
      </c>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265"/>
      <c r="AB57" s="110">
        <f t="shared" si="0"/>
        <v>0</v>
      </c>
      <c r="AC57" s="105">
        <v>0</v>
      </c>
      <c r="AD57" s="53"/>
      <c r="AE57" s="48">
        <f t="shared" si="1"/>
        <v>0</v>
      </c>
    </row>
    <row r="58" spans="1:31" x14ac:dyDescent="0.15">
      <c r="A58" s="103" t="s">
        <v>115</v>
      </c>
      <c r="B58" s="109" t="s">
        <v>79</v>
      </c>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265"/>
      <c r="AB58" s="110">
        <f t="shared" si="0"/>
        <v>0</v>
      </c>
      <c r="AC58" s="105">
        <v>0</v>
      </c>
      <c r="AD58" s="53"/>
      <c r="AE58" s="48">
        <f t="shared" si="1"/>
        <v>0</v>
      </c>
    </row>
    <row r="59" spans="1:31" x14ac:dyDescent="0.15">
      <c r="AD59" s="79" t="s">
        <v>84</v>
      </c>
      <c r="AE59" s="64">
        <f>SUM(AE20:AE58)</f>
        <v>0</v>
      </c>
    </row>
    <row r="60" spans="1:31" x14ac:dyDescent="0.15">
      <c r="AE60" s="28"/>
    </row>
    <row r="61" spans="1:31" x14ac:dyDescent="0.15">
      <c r="AE61" s="28"/>
    </row>
    <row r="62" spans="1:31" x14ac:dyDescent="0.15">
      <c r="AE62" s="28"/>
    </row>
    <row r="63" spans="1:31" x14ac:dyDescent="0.15">
      <c r="AE63" s="28"/>
    </row>
    <row r="64" spans="1:31" x14ac:dyDescent="0.15">
      <c r="AE64" s="28"/>
    </row>
    <row r="65" spans="31:31" x14ac:dyDescent="0.15">
      <c r="AE65" s="28"/>
    </row>
    <row r="66" spans="31:31" x14ac:dyDescent="0.15">
      <c r="AE66" s="28"/>
    </row>
    <row r="67" spans="31:31" x14ac:dyDescent="0.15">
      <c r="AE67" s="28"/>
    </row>
    <row r="68" spans="31:31" x14ac:dyDescent="0.15">
      <c r="AE68" s="28"/>
    </row>
    <row r="69" spans="31:31" x14ac:dyDescent="0.15">
      <c r="AE69" s="28"/>
    </row>
    <row r="70" spans="31:31" x14ac:dyDescent="0.15">
      <c r="AE70" s="28"/>
    </row>
    <row r="71" spans="31:31" x14ac:dyDescent="0.15">
      <c r="AE71" s="28"/>
    </row>
    <row r="72" spans="31:31" x14ac:dyDescent="0.15">
      <c r="AE72" s="28"/>
    </row>
    <row r="73" spans="31:31" x14ac:dyDescent="0.15">
      <c r="AE73" s="28"/>
    </row>
    <row r="74" spans="31:31" x14ac:dyDescent="0.15">
      <c r="AE74" s="28"/>
    </row>
    <row r="75" spans="31:31" x14ac:dyDescent="0.15">
      <c r="AE75" s="28"/>
    </row>
    <row r="76" spans="31:31" x14ac:dyDescent="0.15">
      <c r="AE76" s="28"/>
    </row>
    <row r="77" spans="31:31" x14ac:dyDescent="0.15">
      <c r="AE77" s="28"/>
    </row>
    <row r="78" spans="31:31" x14ac:dyDescent="0.15">
      <c r="AE78" s="28"/>
    </row>
    <row r="79" spans="31:31" x14ac:dyDescent="0.15">
      <c r="AE79" s="28"/>
    </row>
    <row r="80" spans="31:31" x14ac:dyDescent="0.15">
      <c r="AE80" s="28"/>
    </row>
    <row r="81" spans="31:31" x14ac:dyDescent="0.15">
      <c r="AE81" s="28"/>
    </row>
    <row r="82" spans="31:31" x14ac:dyDescent="0.15">
      <c r="AE82" s="28"/>
    </row>
    <row r="83" spans="31:31" x14ac:dyDescent="0.15">
      <c r="AE83" s="28"/>
    </row>
    <row r="84" spans="31:31" x14ac:dyDescent="0.15">
      <c r="AE84" s="28"/>
    </row>
  </sheetData>
  <sheetProtection password="C923" sheet="1" formatColumns="0"/>
  <phoneticPr fontId="0" type="noConversion"/>
  <hyperlinks>
    <hyperlink ref="A2" location="DRAINAGE!A1" display="DRAINAGE" xr:uid="{00000000-0004-0000-0800-000000000000}"/>
    <hyperlink ref="A3" location="'SRF IMP'!A1" display="SURFACE IMPROVEMENTS" xr:uid="{00000000-0004-0000-0800-000001000000}"/>
    <hyperlink ref="A6" location="TRAFFIC!C20" display="PUBLIC TRAFFIC" xr:uid="{00000000-0004-0000-0800-000002000000}"/>
    <hyperlink ref="A4" location="'WTR&amp;SWR'!A1" display="WATER &amp; WASTEWATER" xr:uid="{00000000-0004-0000-0800-000003000000}"/>
    <hyperlink ref="A5" location="' MISC'!A1" display="MISCELLANEOUS" xr:uid="{00000000-0004-0000-0800-000004000000}"/>
    <hyperlink ref="A7" location="'LANDSCAPE&amp;IRRIG'!A1" display="LANDSCAPE &amp; IRRIGATION" xr:uid="{00000000-0004-0000-0800-000005000000}"/>
    <hyperlink ref="F3" location="REPORT!A1" display="BOND ESTIMATE" xr:uid="{00000000-0004-0000-0800-000006000000}"/>
    <hyperlink ref="A1" location="EARTHWORK!C20" display="EARTHWORK" xr:uid="{00000000-0004-0000-0800-000007000000}"/>
    <hyperlink ref="F7" location="'BOND EST'!D2" display="BOND ESTIMATE" xr:uid="{00000000-0004-0000-0800-000008000000}"/>
    <hyperlink ref="A8" location="'PVT DRAINAGE'!A1" display="'PVT DRAINAGE'!A1" xr:uid="{00000000-0004-0000-0800-000009000000}"/>
  </hyperlinks>
  <printOptions horizontalCentered="1"/>
  <pageMargins left="0.44" right="0.42" top="0.2" bottom="0.8" header="0.17" footer="0.5"/>
  <pageSetup paperSize="3" scale="94" fitToHeight="0" orientation="landscape" blackAndWhite="1" r:id="rId1"/>
  <headerFooter alignWithMargins="0">
    <oddFooter>&amp;L&amp;"Times New Roman,Regular"T:\Engr\1410\Excel\Cost Estimates\Street Improvements\&amp;F&amp;R&amp;"Times New Roman,Regular"&amp;D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REPORT INSTR</vt:lpstr>
      <vt:lpstr>BOND EST</vt:lpstr>
      <vt:lpstr>REPORT</vt:lpstr>
      <vt:lpstr>EARTHWORK</vt:lpstr>
      <vt:lpstr>DRAINAGE</vt:lpstr>
      <vt:lpstr>SRF IMP</vt:lpstr>
      <vt:lpstr>TRAFFIC</vt:lpstr>
      <vt:lpstr>WTR&amp;SWR</vt:lpstr>
      <vt:lpstr> MISC</vt:lpstr>
      <vt:lpstr>LANDSCAPE&amp;IRRIG</vt:lpstr>
      <vt:lpstr>PVT DRAINAGE</vt:lpstr>
      <vt:lpstr>CITY USE ONLY - CAP FORM</vt:lpstr>
      <vt:lpstr>'BOND EST'!Print_Area</vt:lpstr>
      <vt:lpstr>'CITY USE ONLY - CAP FORM'!Print_Area</vt:lpstr>
      <vt:lpstr>DRAINAGE!Print_Area</vt:lpstr>
      <vt:lpstr>EARTHWORK!Print_Area</vt:lpstr>
      <vt:lpstr>'LANDSCAPE&amp;IRRIG'!Print_Area</vt:lpstr>
      <vt:lpstr>'PVT DRAINAGE'!Print_Area</vt:lpstr>
      <vt:lpstr>REPORT!Print_Area</vt:lpstr>
      <vt:lpstr>'REPORT INSTR'!Print_Area</vt:lpstr>
      <vt:lpstr>'SRF IMP'!Print_Area</vt:lpstr>
      <vt:lpstr>TRAFFIC!Print_Area</vt:lpstr>
      <vt:lpstr>'WTR&amp;SWR'!Print_Area</vt:lpstr>
      <vt:lpstr>' MISC'!Print_Area_MI</vt:lpstr>
      <vt:lpstr>DRAINAGE!Print_Area_MI</vt:lpstr>
      <vt:lpstr>EARTHWORK!Print_Area_MI</vt:lpstr>
      <vt:lpstr>'LANDSCAPE&amp;IRRIG'!Print_Area_MI</vt:lpstr>
      <vt:lpstr>'PVT DRAINAGE'!Print_Area_MI</vt:lpstr>
      <vt:lpstr>REPORT!Print_Area_MI</vt:lpstr>
      <vt:lpstr>'SRF IMP'!Print_Area_MI</vt:lpstr>
      <vt:lpstr>TRAFFIC!Print_Area_MI</vt:lpstr>
      <vt:lpstr>'WTR&amp;SWR'!Print_Area_MI</vt:lpstr>
      <vt:lpstr>' MISC'!Print_Titles</vt:lpstr>
      <vt:lpstr>DRAINAGE!Print_Titles</vt:lpstr>
      <vt:lpstr>EARTHWORK!Print_Titles</vt:lpstr>
      <vt:lpstr>'LANDSCAPE&amp;IRRIG'!Print_Titles</vt:lpstr>
      <vt:lpstr>'PVT DRAINAGE'!Print_Titles</vt:lpstr>
      <vt:lpstr>REPORT!Print_Titles</vt:lpstr>
      <vt:lpstr>'SRF IMP'!Print_Titles</vt:lpstr>
      <vt:lpstr>TRAFFIC!Print_Titles</vt:lpstr>
      <vt:lpstr>'WTR&amp;SWR'!Print_Titles</vt:lpstr>
      <vt:lpstr>' MISC'!Print_Titles_MI</vt:lpstr>
      <vt:lpstr>DRAINAGE!Print_Titles_MI</vt:lpstr>
      <vt:lpstr>EARTHWORK!Print_Titles_MI</vt:lpstr>
      <vt:lpstr>'LANDSCAPE&amp;IRRIG'!Print_Titles_MI</vt:lpstr>
      <vt:lpstr>'PVT DRAINAGE'!Print_Titles_MI</vt:lpstr>
      <vt:lpstr>REPORT!Print_Titles_MI</vt:lpstr>
      <vt:lpstr>'SRF IMP'!Print_Titles_MI</vt:lpstr>
      <vt:lpstr>TRAFFIC!Print_Titles_MI</vt:lpstr>
      <vt:lpstr>'WTR&amp;SWR'!Print_Titles_MI</vt:lpstr>
    </vt:vector>
  </TitlesOfParts>
  <Manager>STEVE LINDSAY</Manager>
  <Company>CITY OF SAN DIEGO, DEVELOPMENT SERVICES DEPT.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CITY OF SD CONSTRUCTION COST ESTIMATE</dc:title>
  <dc:subject>LAND DEVELOPMENT REVIEW</dc:subject>
  <dc:creator>CHRIS SCOBBA</dc:creator>
  <dc:description>This spreadsheet has been prepared as part of a continuing effort to enhance the timely completion of the review and permit process for grading and public improvements within the City of San Diego. The intent is to provide a tool to foster consistency, minimize the duplication of effort by the industry and standardize the policy for preparation of bond estimates for grading and public improvement drawings.</dc:description>
  <cp:lastModifiedBy>HOME</cp:lastModifiedBy>
  <cp:lastPrinted>2010-02-26T18:24:12Z</cp:lastPrinted>
  <dcterms:created xsi:type="dcterms:W3CDTF">1998-04-20T22:15:07Z</dcterms:created>
  <dcterms:modified xsi:type="dcterms:W3CDTF">2023-03-20T14:17:05Z</dcterms:modified>
</cp:coreProperties>
</file>